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TÀI\Tài\Tài 2022\Báo cáo HĐND\Cuối năm\Thu - Chi\BC THU, CHI 2022\"/>
    </mc:Choice>
  </mc:AlternateContent>
  <bookViews>
    <workbookView xWindow="0" yWindow="90" windowWidth="15195" windowHeight="8850"/>
  </bookViews>
  <sheets>
    <sheet name="ĐC THU 2022" sheetId="7" r:id="rId1"/>
    <sheet name="ĐC CHI 2022" sheetId="9" r:id="rId2"/>
    <sheet name="thu phan cap" sheetId="10" r:id="rId3"/>
  </sheets>
  <definedNames>
    <definedName name="_xlnm.Print_Area" localSheetId="1">'ĐC CHI 2022'!$A$1:$J$133</definedName>
    <definedName name="_xlnm.Print_Area" localSheetId="2">'thu phan cap'!$A$1:$I$21</definedName>
    <definedName name="_xlnm.Print_Titles" localSheetId="1">'ĐC CHI 2022'!$6:$7</definedName>
    <definedName name="_xlnm.Print_Titles" localSheetId="0">'ĐC THU 2022'!$6:$6</definedName>
  </definedNames>
  <calcPr calcId="162913"/>
</workbook>
</file>

<file path=xl/calcChain.xml><?xml version="1.0" encoding="utf-8"?>
<calcChain xmlns="http://schemas.openxmlformats.org/spreadsheetml/2006/main">
  <c r="G11" i="10" l="1"/>
  <c r="J7" i="7" l="1"/>
  <c r="G10" i="10" l="1"/>
  <c r="G12" i="10"/>
  <c r="H12" i="9"/>
  <c r="K14" i="7"/>
  <c r="J17" i="7"/>
  <c r="J14" i="7"/>
  <c r="E7" i="7"/>
  <c r="E17" i="7"/>
  <c r="E14" i="7"/>
  <c r="D7" i="7"/>
  <c r="D17" i="7"/>
  <c r="D14" i="7"/>
  <c r="C14" i="7"/>
  <c r="D10" i="10"/>
  <c r="C10" i="10"/>
  <c r="D11" i="10"/>
  <c r="F11" i="10"/>
  <c r="F10" i="10" s="1"/>
  <c r="C11" i="10"/>
  <c r="M8" i="7" l="1"/>
  <c r="E11" i="10" l="1"/>
  <c r="I11" i="9" l="1"/>
  <c r="I86" i="9"/>
  <c r="I87" i="9"/>
  <c r="I101" i="9"/>
  <c r="I10" i="9"/>
  <c r="H100" i="9"/>
  <c r="I100" i="9" s="1"/>
  <c r="H18" i="10" l="1"/>
  <c r="H10" i="10" l="1"/>
  <c r="H115" i="9" l="1"/>
  <c r="H9" i="9"/>
  <c r="G118" i="9" l="1"/>
  <c r="H118" i="9"/>
  <c r="H117" i="9" s="1"/>
  <c r="F118" i="9"/>
  <c r="J119" i="9"/>
  <c r="J120" i="9"/>
  <c r="J121" i="9"/>
  <c r="J122" i="9"/>
  <c r="J123" i="9"/>
  <c r="J124" i="9"/>
  <c r="J125" i="9"/>
  <c r="J126" i="9"/>
  <c r="J129" i="9"/>
  <c r="J131" i="9"/>
  <c r="H27" i="9"/>
  <c r="I27" i="9" s="1"/>
  <c r="H71" i="9"/>
  <c r="I71" i="9" s="1"/>
  <c r="J118" i="9" l="1"/>
  <c r="K8" i="7"/>
  <c r="E8" i="7" l="1"/>
  <c r="C9" i="7"/>
  <c r="E10" i="7"/>
  <c r="E11" i="7"/>
  <c r="E12" i="7"/>
  <c r="E13" i="7"/>
  <c r="C7" i="7"/>
  <c r="E15" i="7"/>
  <c r="G133" i="9"/>
  <c r="J133" i="9" s="1"/>
  <c r="G132" i="9"/>
  <c r="J132" i="9" s="1"/>
  <c r="G130" i="9"/>
  <c r="J130" i="9" s="1"/>
  <c r="G117" i="9"/>
  <c r="F117" i="9"/>
  <c r="F116" i="9" s="1"/>
  <c r="F115" i="9" s="1"/>
  <c r="G114" i="9"/>
  <c r="H114" i="9" s="1"/>
  <c r="G113" i="9"/>
  <c r="H113" i="9" s="1"/>
  <c r="G112" i="9"/>
  <c r="H112" i="9" s="1"/>
  <c r="G111" i="9"/>
  <c r="H111" i="9" s="1"/>
  <c r="G110" i="9"/>
  <c r="H110" i="9" s="1"/>
  <c r="G109" i="9"/>
  <c r="H109" i="9" s="1"/>
  <c r="G108" i="9"/>
  <c r="H108" i="9" s="1"/>
  <c r="G107" i="9"/>
  <c r="H107" i="9" s="1"/>
  <c r="G106" i="9"/>
  <c r="H106" i="9" s="1"/>
  <c r="G105" i="9"/>
  <c r="H105" i="9" s="1"/>
  <c r="G104" i="9"/>
  <c r="H104" i="9" s="1"/>
  <c r="G103" i="9"/>
  <c r="H103" i="9" s="1"/>
  <c r="F102" i="9"/>
  <c r="G101" i="9"/>
  <c r="G100" i="9"/>
  <c r="G99" i="9"/>
  <c r="G98" i="9"/>
  <c r="G97" i="9"/>
  <c r="H97" i="9" s="1"/>
  <c r="G96" i="9"/>
  <c r="H96" i="9" s="1"/>
  <c r="I96" i="9" s="1"/>
  <c r="F95" i="9"/>
  <c r="G95" i="9" s="1"/>
  <c r="H95" i="9" s="1"/>
  <c r="I95" i="9" s="1"/>
  <c r="E95" i="9"/>
  <c r="E91" i="9" s="1"/>
  <c r="E90" i="9" s="1"/>
  <c r="E89" i="9" s="1"/>
  <c r="E88" i="9" s="1"/>
  <c r="D95" i="9"/>
  <c r="D91" i="9" s="1"/>
  <c r="D90" i="9" s="1"/>
  <c r="D89" i="9" s="1"/>
  <c r="D88" i="9" s="1"/>
  <c r="D77" i="9" s="1"/>
  <c r="D75" i="9" s="1"/>
  <c r="D56" i="9" s="1"/>
  <c r="G94" i="9"/>
  <c r="H94" i="9" s="1"/>
  <c r="I94" i="9" s="1"/>
  <c r="G93" i="9"/>
  <c r="H93" i="9" s="1"/>
  <c r="I93" i="9" s="1"/>
  <c r="G92" i="9"/>
  <c r="C91" i="9"/>
  <c r="C90" i="9" s="1"/>
  <c r="C88" i="9" s="1"/>
  <c r="G87" i="9"/>
  <c r="G86" i="9"/>
  <c r="J86" i="9" s="1"/>
  <c r="E86" i="9"/>
  <c r="D86" i="9"/>
  <c r="G85" i="9"/>
  <c r="H85" i="9" s="1"/>
  <c r="I85" i="9" s="1"/>
  <c r="G84" i="9"/>
  <c r="H84" i="9" s="1"/>
  <c r="I84" i="9" s="1"/>
  <c r="G83" i="9"/>
  <c r="H83" i="9" s="1"/>
  <c r="I83" i="9" s="1"/>
  <c r="G82" i="9"/>
  <c r="H82" i="9" s="1"/>
  <c r="I82" i="9" s="1"/>
  <c r="G81" i="9"/>
  <c r="H81" i="9" s="1"/>
  <c r="I81" i="9" s="1"/>
  <c r="G80" i="9"/>
  <c r="H80" i="9" s="1"/>
  <c r="I80" i="9" s="1"/>
  <c r="G79" i="9"/>
  <c r="H79" i="9" s="1"/>
  <c r="I79" i="9" s="1"/>
  <c r="G78" i="9"/>
  <c r="H78" i="9" s="1"/>
  <c r="I78" i="9" s="1"/>
  <c r="G77" i="9"/>
  <c r="H77" i="9" s="1"/>
  <c r="I77" i="9" s="1"/>
  <c r="G76" i="9"/>
  <c r="H76" i="9" s="1"/>
  <c r="I76" i="9" s="1"/>
  <c r="G75" i="9"/>
  <c r="H75" i="9" s="1"/>
  <c r="I75" i="9" s="1"/>
  <c r="G74" i="9"/>
  <c r="H74" i="9" s="1"/>
  <c r="I74" i="9" s="1"/>
  <c r="G73" i="9"/>
  <c r="H73" i="9" s="1"/>
  <c r="I73" i="9" s="1"/>
  <c r="G72" i="9"/>
  <c r="H72" i="9" s="1"/>
  <c r="I72" i="9" s="1"/>
  <c r="G70" i="9"/>
  <c r="H70" i="9" s="1"/>
  <c r="I70" i="9" s="1"/>
  <c r="G69" i="9"/>
  <c r="H69" i="9" s="1"/>
  <c r="I69" i="9" s="1"/>
  <c r="G68" i="9"/>
  <c r="H68" i="9" s="1"/>
  <c r="I68" i="9" s="1"/>
  <c r="G67" i="9"/>
  <c r="H67" i="9" s="1"/>
  <c r="I67" i="9" s="1"/>
  <c r="G66" i="9"/>
  <c r="H66" i="9" s="1"/>
  <c r="I66" i="9" s="1"/>
  <c r="G65" i="9"/>
  <c r="H65" i="9" s="1"/>
  <c r="I65" i="9" s="1"/>
  <c r="G64" i="9"/>
  <c r="H64" i="9" s="1"/>
  <c r="I64" i="9" s="1"/>
  <c r="G63" i="9"/>
  <c r="H63" i="9" s="1"/>
  <c r="I63" i="9" s="1"/>
  <c r="G62" i="9"/>
  <c r="H62" i="9" s="1"/>
  <c r="I62" i="9" s="1"/>
  <c r="G61" i="9"/>
  <c r="H61" i="9" s="1"/>
  <c r="I61" i="9" s="1"/>
  <c r="E61" i="9"/>
  <c r="D61" i="9"/>
  <c r="G60" i="9"/>
  <c r="H60" i="9" s="1"/>
  <c r="I60" i="9" s="1"/>
  <c r="E60" i="9"/>
  <c r="G59" i="9"/>
  <c r="H59" i="9" s="1"/>
  <c r="I59" i="9" s="1"/>
  <c r="E59" i="9"/>
  <c r="G58" i="9"/>
  <c r="H58" i="9" s="1"/>
  <c r="I58" i="9" s="1"/>
  <c r="E58" i="9"/>
  <c r="G57" i="9"/>
  <c r="H57" i="9" s="1"/>
  <c r="I57" i="9" s="1"/>
  <c r="E57" i="9"/>
  <c r="F56" i="9"/>
  <c r="C56" i="9"/>
  <c r="G55" i="9"/>
  <c r="H55" i="9" s="1"/>
  <c r="I55" i="9" s="1"/>
  <c r="E55" i="9"/>
  <c r="G54" i="9"/>
  <c r="H54" i="9" s="1"/>
  <c r="I54" i="9" s="1"/>
  <c r="E54" i="9"/>
  <c r="G53" i="9"/>
  <c r="H53" i="9" s="1"/>
  <c r="I53" i="9" s="1"/>
  <c r="E53" i="9"/>
  <c r="G52" i="9"/>
  <c r="H52" i="9" s="1"/>
  <c r="I52" i="9" s="1"/>
  <c r="E52" i="9"/>
  <c r="G51" i="9"/>
  <c r="H51" i="9" s="1"/>
  <c r="I51" i="9" s="1"/>
  <c r="E51" i="9"/>
  <c r="G50" i="9"/>
  <c r="E50" i="9"/>
  <c r="F49" i="9"/>
  <c r="D49" i="9"/>
  <c r="C49" i="9"/>
  <c r="G48" i="9"/>
  <c r="H48" i="9" s="1"/>
  <c r="I48" i="9" s="1"/>
  <c r="E48" i="9"/>
  <c r="G47" i="9"/>
  <c r="H47" i="9" s="1"/>
  <c r="I47" i="9" s="1"/>
  <c r="E47" i="9"/>
  <c r="G46" i="9"/>
  <c r="H46" i="9" s="1"/>
  <c r="I46" i="9" s="1"/>
  <c r="G45" i="9"/>
  <c r="H45" i="9" s="1"/>
  <c r="I45" i="9" s="1"/>
  <c r="E45" i="9"/>
  <c r="G44" i="9"/>
  <c r="H44" i="9" s="1"/>
  <c r="I44" i="9" s="1"/>
  <c r="E44" i="9"/>
  <c r="G43" i="9"/>
  <c r="H43" i="9" s="1"/>
  <c r="I43" i="9" s="1"/>
  <c r="E43" i="9"/>
  <c r="G42" i="9"/>
  <c r="H42" i="9" s="1"/>
  <c r="I42" i="9" s="1"/>
  <c r="E42" i="9"/>
  <c r="G41" i="9"/>
  <c r="H41" i="9" s="1"/>
  <c r="I41" i="9" s="1"/>
  <c r="E41" i="9"/>
  <c r="G40" i="9"/>
  <c r="H40" i="9" s="1"/>
  <c r="I40" i="9" s="1"/>
  <c r="E40" i="9"/>
  <c r="G39" i="9"/>
  <c r="H39" i="9" s="1"/>
  <c r="I39" i="9" s="1"/>
  <c r="E39" i="9"/>
  <c r="G38" i="9"/>
  <c r="H38" i="9" s="1"/>
  <c r="I38" i="9" s="1"/>
  <c r="G37" i="9"/>
  <c r="H37" i="9" s="1"/>
  <c r="I37" i="9" s="1"/>
  <c r="E37" i="9"/>
  <c r="G36" i="9"/>
  <c r="H36" i="9" s="1"/>
  <c r="I36" i="9" s="1"/>
  <c r="G35" i="9"/>
  <c r="H35" i="9" s="1"/>
  <c r="I35" i="9" s="1"/>
  <c r="G34" i="9"/>
  <c r="H34" i="9" s="1"/>
  <c r="I34" i="9" s="1"/>
  <c r="G33" i="9"/>
  <c r="H33" i="9" s="1"/>
  <c r="I33" i="9" s="1"/>
  <c r="G32" i="9"/>
  <c r="H32" i="9" s="1"/>
  <c r="I32" i="9" s="1"/>
  <c r="G31" i="9"/>
  <c r="H31" i="9" s="1"/>
  <c r="I31" i="9" s="1"/>
  <c r="G30" i="9"/>
  <c r="H30" i="9" s="1"/>
  <c r="I30" i="9" s="1"/>
  <c r="E30" i="9"/>
  <c r="G29" i="9"/>
  <c r="H29" i="9" s="1"/>
  <c r="I29" i="9" s="1"/>
  <c r="G28" i="9"/>
  <c r="H28" i="9" s="1"/>
  <c r="I28" i="9" s="1"/>
  <c r="F27" i="9"/>
  <c r="E27" i="9"/>
  <c r="G26" i="9"/>
  <c r="H26" i="9" s="1"/>
  <c r="I26" i="9" s="1"/>
  <c r="E26" i="9"/>
  <c r="G25" i="9"/>
  <c r="H25" i="9" s="1"/>
  <c r="I25" i="9" s="1"/>
  <c r="E25" i="9"/>
  <c r="G24" i="9"/>
  <c r="E24" i="9"/>
  <c r="F23" i="9"/>
  <c r="F12" i="9" s="1"/>
  <c r="D23" i="9"/>
  <c r="C23" i="9"/>
  <c r="C12" i="9" s="1"/>
  <c r="G22" i="9"/>
  <c r="H22" i="9" s="1"/>
  <c r="I22" i="9" s="1"/>
  <c r="G21" i="9"/>
  <c r="H21" i="9" s="1"/>
  <c r="I21" i="9" s="1"/>
  <c r="E21" i="9"/>
  <c r="G20" i="9"/>
  <c r="H20" i="9" s="1"/>
  <c r="I20" i="9" s="1"/>
  <c r="E20" i="9"/>
  <c r="G19" i="9"/>
  <c r="H19" i="9" s="1"/>
  <c r="I19" i="9" s="1"/>
  <c r="E19" i="9"/>
  <c r="G18" i="9"/>
  <c r="H18" i="9" s="1"/>
  <c r="I18" i="9" s="1"/>
  <c r="E18" i="9"/>
  <c r="G17" i="9"/>
  <c r="H17" i="9" s="1"/>
  <c r="I17" i="9" s="1"/>
  <c r="E17" i="9"/>
  <c r="G16" i="9"/>
  <c r="H16" i="9" s="1"/>
  <c r="I16" i="9" s="1"/>
  <c r="D16" i="9"/>
  <c r="G15" i="9"/>
  <c r="H15" i="9" s="1"/>
  <c r="I15" i="9" s="1"/>
  <c r="G14" i="9"/>
  <c r="H14" i="9" s="1"/>
  <c r="I14" i="9" s="1"/>
  <c r="E14" i="9"/>
  <c r="G13" i="9"/>
  <c r="H13" i="9" s="1"/>
  <c r="I13" i="9" s="1"/>
  <c r="G11" i="9"/>
  <c r="G10" i="9"/>
  <c r="F9" i="9"/>
  <c r="E9" i="9"/>
  <c r="D9" i="9"/>
  <c r="C9" i="9"/>
  <c r="I9" i="9" s="1"/>
  <c r="H102" i="9" l="1"/>
  <c r="J97" i="9"/>
  <c r="I97" i="9"/>
  <c r="E9" i="7"/>
  <c r="E49" i="9"/>
  <c r="G49" i="9"/>
  <c r="H49" i="9" s="1"/>
  <c r="I49" i="9" s="1"/>
  <c r="H50" i="9"/>
  <c r="I50" i="9" s="1"/>
  <c r="H92" i="9"/>
  <c r="G23" i="9"/>
  <c r="H23" i="9" s="1"/>
  <c r="H24" i="9"/>
  <c r="I24" i="9" s="1"/>
  <c r="H98" i="9"/>
  <c r="G116" i="9"/>
  <c r="J117" i="9"/>
  <c r="C8" i="9"/>
  <c r="G9" i="9"/>
  <c r="G12" i="9"/>
  <c r="G56" i="9"/>
  <c r="H56" i="9" s="1"/>
  <c r="I56" i="9" s="1"/>
  <c r="G91" i="9"/>
  <c r="G90" i="9" s="1"/>
  <c r="E23" i="9"/>
  <c r="G102" i="9"/>
  <c r="D85" i="9"/>
  <c r="D12" i="9" s="1"/>
  <c r="D8" i="9" s="1"/>
  <c r="E16" i="9"/>
  <c r="E85" i="9"/>
  <c r="E81" i="9" s="1"/>
  <c r="E77" i="9"/>
  <c r="E75" i="9" s="1"/>
  <c r="E56" i="9" s="1"/>
  <c r="F91" i="9"/>
  <c r="F90" i="9" s="1"/>
  <c r="F88" i="9" s="1"/>
  <c r="F8" i="9" s="1"/>
  <c r="H91" i="9" l="1"/>
  <c r="I91" i="9" s="1"/>
  <c r="I92" i="9"/>
  <c r="H90" i="9"/>
  <c r="I90" i="9" s="1"/>
  <c r="I98" i="9"/>
  <c r="G88" i="9"/>
  <c r="I12" i="9"/>
  <c r="I23" i="9"/>
  <c r="H88" i="9"/>
  <c r="G115" i="9"/>
  <c r="J115" i="9" s="1"/>
  <c r="J116" i="9"/>
  <c r="E12" i="9"/>
  <c r="E8" i="9" s="1"/>
  <c r="D81" i="9"/>
  <c r="G8" i="9"/>
  <c r="H8" i="9" l="1"/>
  <c r="I88" i="9"/>
  <c r="G21" i="10"/>
  <c r="H20" i="10"/>
  <c r="G20" i="10"/>
  <c r="I20" i="10" s="1"/>
  <c r="H19" i="10"/>
  <c r="G19" i="10"/>
  <c r="I19" i="10" s="1"/>
  <c r="E19" i="10"/>
  <c r="I18" i="10"/>
  <c r="H17" i="10"/>
  <c r="G17" i="10"/>
  <c r="I17" i="10" s="1"/>
  <c r="E17" i="10"/>
  <c r="H16" i="10"/>
  <c r="G16" i="10"/>
  <c r="H15" i="10"/>
  <c r="H14" i="10"/>
  <c r="H13" i="10"/>
  <c r="G13" i="10"/>
  <c r="I13" i="10" s="1"/>
  <c r="H12" i="10"/>
  <c r="I12" i="10"/>
  <c r="H11" i="10"/>
  <c r="J8" i="9" l="1"/>
  <c r="I8" i="9"/>
  <c r="I11" i="10"/>
  <c r="I16" i="10"/>
  <c r="E10" i="10"/>
  <c r="K10" i="7"/>
  <c r="K11" i="7"/>
  <c r="K12" i="7"/>
  <c r="K13" i="7"/>
  <c r="K15" i="7"/>
  <c r="K16" i="7"/>
  <c r="I10" i="10" l="1"/>
  <c r="J34" i="9" l="1"/>
  <c r="K123" i="9" l="1"/>
  <c r="J100" i="9" l="1"/>
  <c r="J101" i="9"/>
  <c r="J102" i="9"/>
  <c r="J103" i="9"/>
  <c r="J104" i="9"/>
  <c r="J87" i="9" l="1"/>
  <c r="J88" i="9"/>
  <c r="J98" i="9" l="1"/>
  <c r="J17" i="9" l="1"/>
  <c r="J54" i="9" l="1"/>
  <c r="J40" i="9" l="1"/>
  <c r="J85" i="9"/>
  <c r="L8" i="7" l="1"/>
  <c r="E19" i="7"/>
  <c r="L19" i="7" s="1"/>
  <c r="J107" i="9" l="1"/>
  <c r="J108" i="9"/>
  <c r="J109" i="9"/>
  <c r="J110" i="9"/>
  <c r="J112" i="9"/>
  <c r="J113" i="9"/>
  <c r="J114" i="9"/>
  <c r="J106" i="9"/>
  <c r="J10" i="9"/>
  <c r="J11" i="9"/>
  <c r="J14" i="9"/>
  <c r="J15" i="9"/>
  <c r="J18" i="9"/>
  <c r="J19" i="9"/>
  <c r="J20" i="9"/>
  <c r="J21" i="9"/>
  <c r="J22" i="9"/>
  <c r="J24" i="9"/>
  <c r="J27" i="9"/>
  <c r="J28" i="9"/>
  <c r="J30" i="9"/>
  <c r="J31" i="9"/>
  <c r="J33" i="9"/>
  <c r="J35" i="9"/>
  <c r="J36" i="9"/>
  <c r="J38" i="9"/>
  <c r="J41" i="9"/>
  <c r="J42" i="9"/>
  <c r="J44" i="9"/>
  <c r="J45" i="9"/>
  <c r="J46" i="9"/>
  <c r="J47" i="9"/>
  <c r="J48" i="9"/>
  <c r="J49" i="9"/>
  <c r="J51" i="9"/>
  <c r="J52" i="9"/>
  <c r="J53" i="9"/>
  <c r="J55" i="9"/>
  <c r="J56" i="9"/>
  <c r="J57" i="9"/>
  <c r="J58" i="9"/>
  <c r="J59" i="9"/>
  <c r="J60" i="9"/>
  <c r="J61" i="9"/>
  <c r="J62" i="9"/>
  <c r="J63" i="9"/>
  <c r="J64" i="9"/>
  <c r="J66" i="9"/>
  <c r="J67" i="9"/>
  <c r="J68" i="9"/>
  <c r="J69" i="9"/>
  <c r="J70" i="9"/>
  <c r="J71" i="9"/>
  <c r="J72" i="9"/>
  <c r="J73" i="9"/>
  <c r="J74" i="9"/>
  <c r="J75" i="9"/>
  <c r="J76" i="9"/>
  <c r="J77" i="9"/>
  <c r="J78" i="9"/>
  <c r="J80" i="9"/>
  <c r="J83" i="9"/>
  <c r="J84" i="9"/>
  <c r="J91" i="9"/>
  <c r="J94" i="9"/>
  <c r="J96" i="9"/>
  <c r="J111" i="9" l="1"/>
  <c r="J90" i="9"/>
  <c r="J105" i="9"/>
  <c r="F14" i="7" l="1"/>
  <c r="G14" i="7"/>
  <c r="H14" i="7"/>
  <c r="I14" i="7"/>
  <c r="E20" i="7"/>
  <c r="L20" i="7" s="1"/>
  <c r="J95" i="9" l="1"/>
  <c r="J43" i="9"/>
  <c r="J32" i="9"/>
  <c r="J13" i="9"/>
  <c r="J9" i="9"/>
  <c r="J82" i="9" l="1"/>
  <c r="J26" i="9"/>
  <c r="J65" i="9"/>
  <c r="J25" i="9"/>
  <c r="J93" i="9"/>
  <c r="J16" i="9"/>
  <c r="J92" i="9" l="1"/>
  <c r="J39" i="9"/>
  <c r="J23" i="9"/>
  <c r="J29" i="9"/>
  <c r="J50" i="9"/>
  <c r="J81" i="9"/>
  <c r="F8" i="7"/>
  <c r="I8" i="7"/>
  <c r="I7" i="7" s="1"/>
  <c r="J37" i="9" l="1"/>
  <c r="J12" i="9" l="1"/>
  <c r="J79" i="9"/>
  <c r="F20" i="7"/>
  <c r="F7" i="7" s="1"/>
  <c r="L15" i="7"/>
  <c r="E16" i="7"/>
  <c r="E18" i="7"/>
  <c r="L18" i="7" s="1"/>
  <c r="L16" i="7" l="1"/>
  <c r="L14" i="7" l="1"/>
  <c r="G9" i="7" l="1"/>
  <c r="G10" i="7"/>
  <c r="H10" i="7" s="1"/>
  <c r="G11" i="7"/>
  <c r="H11" i="7" s="1"/>
  <c r="G12" i="7"/>
  <c r="H12" i="7" s="1"/>
  <c r="G13" i="7"/>
  <c r="H13" i="7" s="1"/>
  <c r="F21" i="7"/>
  <c r="L10" i="7"/>
  <c r="L11" i="7"/>
  <c r="L12" i="7"/>
  <c r="K9" i="7"/>
  <c r="L13" i="7"/>
  <c r="L17" i="7" l="1"/>
  <c r="L7" i="7"/>
  <c r="L9" i="7"/>
  <c r="H9" i="7"/>
  <c r="H8" i="7" s="1"/>
  <c r="H7" i="7" s="1"/>
  <c r="G8" i="7"/>
  <c r="G7" i="7" s="1"/>
  <c r="K7" i="7"/>
</calcChain>
</file>

<file path=xl/comments1.xml><?xml version="1.0" encoding="utf-8"?>
<comments xmlns="http://schemas.openxmlformats.org/spreadsheetml/2006/main">
  <authors>
    <author>User</author>
    <author>thvc</author>
  </authors>
  <commentList>
    <comment ref="C15" authorId="0" shapeId="0">
      <text>
        <r>
          <rPr>
            <b/>
            <sz val="8"/>
            <color indexed="81"/>
            <rFont val="Tahoma"/>
            <family val="2"/>
          </rPr>
          <t>User:</t>
        </r>
        <r>
          <rPr>
            <sz val="8"/>
            <color indexed="81"/>
            <rFont val="Tahoma"/>
            <family val="2"/>
          </rPr>
          <t xml:space="preserve">
an trưa tre: 3.519tr
</t>
        </r>
      </text>
    </comment>
    <comment ref="C18" authorId="1" shapeId="0">
      <text>
        <r>
          <rPr>
            <b/>
            <sz val="9"/>
            <color indexed="81"/>
            <rFont val="Tahoma"/>
            <family val="2"/>
          </rPr>
          <t>thvc:</t>
        </r>
        <r>
          <rPr>
            <sz val="9"/>
            <color indexed="81"/>
            <rFont val="Tahoma"/>
            <family val="2"/>
          </rPr>
          <t xml:space="preserve">
450đtao</t>
        </r>
      </text>
    </comment>
    <comment ref="C28" authorId="0" shapeId="0">
      <text>
        <r>
          <rPr>
            <b/>
            <sz val="8"/>
            <color indexed="81"/>
            <rFont val="Tahoma"/>
            <family val="2"/>
          </rPr>
          <t>User:</t>
        </r>
        <r>
          <rPr>
            <sz val="8"/>
            <color indexed="81"/>
            <rFont val="Tahoma"/>
            <family val="2"/>
          </rPr>
          <t xml:space="preserve">
BTXH theo 136/2013:19,544tr (5,476 đối tượng)</t>
        </r>
      </text>
    </comment>
    <comment ref="C29" authorId="0" shapeId="0">
      <text>
        <r>
          <rPr>
            <b/>
            <sz val="8"/>
            <color indexed="81"/>
            <rFont val="Tahoma"/>
            <family val="2"/>
          </rPr>
          <t>User:</t>
        </r>
        <r>
          <rPr>
            <sz val="8"/>
            <color indexed="81"/>
            <rFont val="Tahoma"/>
            <family val="2"/>
          </rPr>
          <t xml:space="preserve">
KTTC: 10tỷ, đất lúa: 2.320tr</t>
        </r>
      </text>
    </comment>
    <comment ref="C35" authorId="0" shapeId="0">
      <text>
        <r>
          <rPr>
            <b/>
            <sz val="8"/>
            <color indexed="81"/>
            <rFont val="Tahoma"/>
            <family val="2"/>
          </rPr>
          <t>User:</t>
        </r>
        <r>
          <rPr>
            <sz val="8"/>
            <color indexed="81"/>
            <rFont val="Tahoma"/>
            <family val="2"/>
          </rPr>
          <t xml:space="preserve">
thu gom XL rác: 4tỷ; CCTL: 120tr</t>
        </r>
      </text>
    </comment>
    <comment ref="C37" authorId="0" shapeId="0">
      <text>
        <r>
          <rPr>
            <b/>
            <sz val="8"/>
            <color indexed="81"/>
            <rFont val="Tahoma"/>
            <family val="2"/>
          </rPr>
          <t>User:</t>
        </r>
        <r>
          <rPr>
            <sz val="8"/>
            <color indexed="81"/>
            <rFont val="Tahoma"/>
            <family val="2"/>
          </rPr>
          <t xml:space="preserve">
KP Đảng: 1.995</t>
        </r>
      </text>
    </comment>
    <comment ref="C53" authorId="0" shapeId="0">
      <text>
        <r>
          <rPr>
            <b/>
            <sz val="8"/>
            <color indexed="81"/>
            <rFont val="Tahoma"/>
            <family val="2"/>
          </rPr>
          <t>User:</t>
        </r>
        <r>
          <rPr>
            <sz val="8"/>
            <color indexed="81"/>
            <rFont val="Tahoma"/>
            <family val="2"/>
          </rPr>
          <t xml:space="preserve">
PCĐBHĐND: 233</t>
        </r>
      </text>
    </comment>
    <comment ref="H57" authorId="0" shapeId="0">
      <text>
        <r>
          <rPr>
            <b/>
            <sz val="8"/>
            <color indexed="81"/>
            <rFont val="Tahoma"/>
            <family val="2"/>
          </rPr>
          <t>User:</t>
        </r>
        <r>
          <rPr>
            <sz val="8"/>
            <color indexed="81"/>
            <rFont val="Tahoma"/>
            <family val="2"/>
          </rPr>
          <t xml:space="preserve">
PCĐBHĐND: 233</t>
        </r>
      </text>
    </comment>
    <comment ref="C63" authorId="1" shapeId="0">
      <text>
        <r>
          <rPr>
            <b/>
            <sz val="9"/>
            <color indexed="81"/>
            <rFont val="Tahoma"/>
            <family val="2"/>
          </rPr>
          <t>thvc:</t>
        </r>
        <r>
          <rPr>
            <sz val="9"/>
            <color indexed="81"/>
            <rFont val="Tahoma"/>
            <family val="2"/>
          </rPr>
          <t xml:space="preserve">
30tr </t>
        </r>
      </text>
    </comment>
    <comment ref="C66" authorId="1" shapeId="0">
      <text>
        <r>
          <rPr>
            <b/>
            <sz val="9"/>
            <color indexed="81"/>
            <rFont val="Tahoma"/>
            <family val="2"/>
          </rPr>
          <t>thvc:</t>
        </r>
        <r>
          <rPr>
            <sz val="9"/>
            <color indexed="81"/>
            <rFont val="Tahoma"/>
            <family val="2"/>
          </rPr>
          <t xml:space="preserve">
trang phuc 20</t>
        </r>
      </text>
    </comment>
    <comment ref="H67" authorId="1" shapeId="0">
      <text>
        <r>
          <rPr>
            <b/>
            <sz val="9"/>
            <color indexed="81"/>
            <rFont val="Tahoma"/>
            <family val="2"/>
          </rPr>
          <t>thvc:</t>
        </r>
        <r>
          <rPr>
            <sz val="9"/>
            <color indexed="81"/>
            <rFont val="Tahoma"/>
            <family val="2"/>
          </rPr>
          <t xml:space="preserve">
30tr </t>
        </r>
      </text>
    </comment>
    <comment ref="H70" authorId="1" shapeId="0">
      <text>
        <r>
          <rPr>
            <b/>
            <sz val="9"/>
            <color indexed="81"/>
            <rFont val="Tahoma"/>
            <family val="2"/>
          </rPr>
          <t>thvc:</t>
        </r>
        <r>
          <rPr>
            <sz val="9"/>
            <color indexed="81"/>
            <rFont val="Tahoma"/>
            <family val="2"/>
          </rPr>
          <t xml:space="preserve">
trang phuc 20</t>
        </r>
      </text>
    </comment>
    <comment ref="C78" authorId="1" shapeId="0">
      <text>
        <r>
          <rPr>
            <b/>
            <sz val="9"/>
            <color indexed="81"/>
            <rFont val="Tahoma"/>
            <family val="2"/>
          </rPr>
          <t>thvc:</t>
        </r>
        <r>
          <rPr>
            <sz val="9"/>
            <color indexed="81"/>
            <rFont val="Tahoma"/>
            <family val="2"/>
          </rPr>
          <t xml:space="preserve">
chưa pbo 2,1ty</t>
        </r>
      </text>
    </comment>
  </commentList>
</comments>
</file>

<file path=xl/sharedStrings.xml><?xml version="1.0" encoding="utf-8"?>
<sst xmlns="http://schemas.openxmlformats.org/spreadsheetml/2006/main" count="313" uniqueCount="230">
  <si>
    <t>I</t>
  </si>
  <si>
    <t>II</t>
  </si>
  <si>
    <t>Thu kết dư ngân sách</t>
  </si>
  <si>
    <t>III</t>
  </si>
  <si>
    <t>Chỉ tiêu</t>
  </si>
  <si>
    <t>Chi thường xuyên</t>
  </si>
  <si>
    <t>Chi an ninh</t>
  </si>
  <si>
    <t xml:space="preserve">Chi sự nghiệp giáo dục                         </t>
  </si>
  <si>
    <t xml:space="preserve">Chi sự nghiệp đào tạo - dạy nghề                                </t>
  </si>
  <si>
    <t xml:space="preserve">Chi sự nghiệp y tế                                                </t>
  </si>
  <si>
    <t xml:space="preserve">Chi quản lý hành chính </t>
  </si>
  <si>
    <t>Chi cho khối đoàn thể và các hội có tính chất đặc thù</t>
  </si>
  <si>
    <t xml:space="preserve"> Quản lý Nhà nước (kể cả HĐND)</t>
  </si>
  <si>
    <t xml:space="preserve">Chi khác ngân sách (chi khen thưởng)         </t>
  </si>
  <si>
    <t xml:space="preserve">Dự phòng                                                          </t>
  </si>
  <si>
    <t>ĐVT: triệu đồng</t>
  </si>
  <si>
    <t>Thu NSNN</t>
  </si>
  <si>
    <t>Tổng thu NSNN sau khi điều chỉnh</t>
  </si>
  <si>
    <t>Tỷ lệ % sau điều chỉnh</t>
  </si>
  <si>
    <t>Thu quản lý qua ngân sách</t>
  </si>
  <si>
    <t xml:space="preserve"> - Phí chợ</t>
  </si>
  <si>
    <t xml:space="preserve"> - Phí giao thông vận tải</t>
  </si>
  <si>
    <t xml:space="preserve"> - Học phí</t>
  </si>
  <si>
    <t>Thu bổ sung từ ngân sách tỉnh</t>
  </si>
  <si>
    <t xml:space="preserve">Thu bổ sung cân đối </t>
  </si>
  <si>
    <t xml:space="preserve">Thu bổ sung có mục tiêu </t>
  </si>
  <si>
    <t>Tỷ lệ % so với DT đầu năm</t>
  </si>
  <si>
    <t xml:space="preserve">Chi sự nghiệp phát thanh </t>
  </si>
  <si>
    <t xml:space="preserve">Đảm bảo xã hội                                                </t>
  </si>
  <si>
    <t xml:space="preserve">Chi sự nghiệp kinh tế </t>
  </si>
  <si>
    <t xml:space="preserve">Chi sự nghiệp môi trường </t>
  </si>
  <si>
    <t>STT</t>
  </si>
  <si>
    <t>Chi đầu tư xây dựng cơ bản theo phân cấp</t>
  </si>
  <si>
    <t>Tổng thu ngân sách nhà nước</t>
  </si>
  <si>
    <t xml:space="preserve"> - Các khoản thu quản lý qua NSNN khác</t>
  </si>
  <si>
    <t>IV</t>
  </si>
  <si>
    <t>Dự toán chi giao đầu năm</t>
  </si>
  <si>
    <t>Thực hiện đến tháng 4</t>
  </si>
  <si>
    <t xml:space="preserve">Nội dung </t>
  </si>
  <si>
    <t xml:space="preserve">Chi xây dựng CSHT bằng nguồn thu tiền sử dụng đất </t>
  </si>
  <si>
    <t xml:space="preserve"> Chi đầu tư phát triển      </t>
  </si>
  <si>
    <t>11.1</t>
  </si>
  <si>
    <t>11.2</t>
  </si>
  <si>
    <t>11.3</t>
  </si>
  <si>
    <t>11.4</t>
  </si>
  <si>
    <t>11.5</t>
  </si>
  <si>
    <t>Chi các chương trình mục tiêu, nhiệm vụ</t>
  </si>
  <si>
    <t>Chi các chương trình mục tiêu quốc gia</t>
  </si>
  <si>
    <t>Bổ sung có mục tiêu từ nguồn xổ số kiến thiết</t>
  </si>
  <si>
    <t>2.1</t>
  </si>
  <si>
    <t>2.2</t>
  </si>
  <si>
    <t>Bổ sung có mục tiêu từ nguồn vốn bổ sung có mục tiêu của NSTW</t>
  </si>
  <si>
    <t>Vốn đầu tư phát triển</t>
  </si>
  <si>
    <t xml:space="preserve"> -</t>
  </si>
  <si>
    <t>Vốn sự nghiệp</t>
  </si>
  <si>
    <t>DT thực hiện đến tháng 5</t>
  </si>
  <si>
    <t>DTdự kiến của Tháng 6</t>
  </si>
  <si>
    <t xml:space="preserve"> Điều chỉnh bổ sung dự toán </t>
  </si>
  <si>
    <t xml:space="preserve"> Ứng dụng công nghệ thông tin</t>
  </si>
  <si>
    <t xml:space="preserve"> Các khoản chi không tự chủ</t>
  </si>
  <si>
    <t>Chi ngân sách cấp xã, phường</t>
  </si>
  <si>
    <t>Chi tạo nguồn cải cách tiền lương</t>
  </si>
  <si>
    <t>Chi sự nghiệp văn hoá thông tin - thể thao (bao gồm kinh phí đối ứng thực hiện DA "Nâng cao hiệu quả SD máy tính và truy nhập Internet công cộng")</t>
  </si>
  <si>
    <t>Dự toán chi sau điều chỉnh</t>
  </si>
  <si>
    <t>Tỷ lệ % so với DT điều chỉnh</t>
  </si>
  <si>
    <t>1.1</t>
  </si>
  <si>
    <t>1.2</t>
  </si>
  <si>
    <t>Chi kết dư ngân sách thị xã</t>
  </si>
  <si>
    <t>Thu ngân sách thị xã được hưởng theo phân cấp</t>
  </si>
  <si>
    <t>Phụ lục 03</t>
  </si>
  <si>
    <t>Chi cho khối Đảng</t>
  </si>
  <si>
    <t>Chi các chương trình mục tiêu</t>
  </si>
  <si>
    <t>Kinh phí đảm bảo trật tự an toàn giao thông</t>
  </si>
  <si>
    <t>VI</t>
  </si>
  <si>
    <t>3.1</t>
  </si>
  <si>
    <t>3.2</t>
  </si>
  <si>
    <t>3.3</t>
  </si>
  <si>
    <t>3.4</t>
  </si>
  <si>
    <t>3.5</t>
  </si>
  <si>
    <t>3.6</t>
  </si>
  <si>
    <t>3.7</t>
  </si>
  <si>
    <t>3.8</t>
  </si>
  <si>
    <t>3.9</t>
  </si>
  <si>
    <t>3.10</t>
  </si>
  <si>
    <t>3.11</t>
  </si>
  <si>
    <t>3.12</t>
  </si>
  <si>
    <t>1.3</t>
  </si>
  <si>
    <t>1.4</t>
  </si>
  <si>
    <t xml:space="preserve"> - </t>
  </si>
  <si>
    <t>Bổ sung các nhiệm vụ chi: mua sắm sửa chữa thiết bị, tài sản duy trì hoạt động thường xuyên; thực hiện nhiệm vụ, lĩnh vực chi phát sinh . . .)</t>
  </si>
  <si>
    <t>Phụ lục 01</t>
  </si>
  <si>
    <t>(Kèm theo Nghị quyết số               / NQ-HĐND ngày           / 12 / 2017
của Hội đồng nhân dân tỉnh Sóc Trăng)</t>
  </si>
  <si>
    <t>Đơn vị tính: triệu đồng</t>
  </si>
  <si>
    <t>Nội dung</t>
  </si>
  <si>
    <t>So sánh (%)</t>
  </si>
  <si>
    <t>Tổng thu NSNN</t>
  </si>
  <si>
    <t>Thu NS 
thị xã</t>
  </si>
  <si>
    <t>5 tháng</t>
  </si>
  <si>
    <t>Thu NS
thị xã</t>
  </si>
  <si>
    <t>A</t>
  </si>
  <si>
    <t>B</t>
  </si>
  <si>
    <t>Thu từ khu vực ngoài Quốc doanh</t>
  </si>
  <si>
    <t>Thuế thu nhập cá nhân</t>
  </si>
  <si>
    <t>Lệ phí trước bạ</t>
  </si>
  <si>
    <t xml:space="preserve">Thu phí, lệ phí                                                </t>
  </si>
  <si>
    <t>Thu tiền sử dụng đất</t>
  </si>
  <si>
    <t>Thu khác ngân sách</t>
  </si>
  <si>
    <t>Thu NSNN trên địa bàn</t>
  </si>
  <si>
    <t xml:space="preserve">Thuế thu nhập doanh nghiệp   </t>
  </si>
  <si>
    <t xml:space="preserve">Thuế giá trị gia tăng         </t>
  </si>
  <si>
    <t>Thuế tài nguyên</t>
  </si>
  <si>
    <t>Thuế tiêu thụ đặc biệt</t>
  </si>
  <si>
    <t xml:space="preserve">Dự toán </t>
  </si>
  <si>
    <t>Thị xã</t>
  </si>
  <si>
    <t>Xã, phường</t>
  </si>
  <si>
    <t>-</t>
  </si>
  <si>
    <t>Đào tạo cán bộ HTX và cán bộ xã, phường</t>
  </si>
  <si>
    <t>Đào tạo khác</t>
  </si>
  <si>
    <t>Sự nghiệp Thể dục thể thao</t>
  </si>
  <si>
    <t>Sự nghiệp kinh tế khác</t>
  </si>
  <si>
    <t>Quy hoạch sử dụng đất</t>
  </si>
  <si>
    <t>Kinh phí bảo vệ đất trồng lúa</t>
  </si>
  <si>
    <t xml:space="preserve">Hội Liên hiệp Phụ nữ </t>
  </si>
  <si>
    <t>Hội Nông dân</t>
  </si>
  <si>
    <t>Hội Cựu Chiến Binh</t>
  </si>
  <si>
    <t>Hội chữ thập đỏ</t>
  </si>
  <si>
    <t>Các Hội có tính chất đặc thù</t>
  </si>
  <si>
    <t>+</t>
  </si>
  <si>
    <t>Hội Luật gia</t>
  </si>
  <si>
    <t>Ban đại diện Hội Người cao tuổi</t>
  </si>
  <si>
    <t>Hội Chiến sĩ bị địch bắt tù đày</t>
  </si>
  <si>
    <t>Kinh phí hoạt động thường xuyên của HĐND và sinh hoạt phí của đại biểu HĐND thị xã.</t>
  </si>
  <si>
    <t>Kinh phí thường trực UBND thị xã</t>
  </si>
  <si>
    <t>Kinh phí thực hiện các nhiệm vụ chuyên môn thuộc lĩnh vực ngành</t>
  </si>
  <si>
    <t>Phòng Giáo dục &amp; Đào tạo</t>
  </si>
  <si>
    <t>Phòng Lao động - TBXH</t>
  </si>
  <si>
    <t>Phòng Nội vụ</t>
  </si>
  <si>
    <t xml:space="preserve">Phòng Tài chính - Kế hoạch </t>
  </si>
  <si>
    <t>Phòng Quản lý đô thị</t>
  </si>
  <si>
    <t>Phòng Kinh tế</t>
  </si>
  <si>
    <t xml:space="preserve">Phòng Tài nguyên - Môi trường </t>
  </si>
  <si>
    <t>Phòng Dân tộc</t>
  </si>
  <si>
    <t>Kinh phí hỗ trợ cho các ngành tỉnh đóng tại địa phương</t>
  </si>
  <si>
    <t>Tòa án nhân dân</t>
  </si>
  <si>
    <t>Viện Kiểm Sát nhân dân</t>
  </si>
  <si>
    <t>Chi cục Thi hành án (bao gồm kinh phí hoạt động BCĐ thi hành án dân sự)</t>
  </si>
  <si>
    <t>Chi cục Thống kê</t>
  </si>
  <si>
    <t>Trung tâm Dân số - Kế hoạch hóa gia đình</t>
  </si>
  <si>
    <t>Chi quốc phòng (trong đó kinh phí hỗ trợ 3 đồn biên phòng là 90 triệu đồng và hỗ trợ chi quốc phòng cho xã, phường 350 triệu đồng)</t>
  </si>
  <si>
    <t>Thu từ DNNN</t>
  </si>
  <si>
    <t>7 = 5/1</t>
  </si>
  <si>
    <t>8 = 6/2</t>
  </si>
  <si>
    <t>Phụ lục 02</t>
  </si>
  <si>
    <t>TT</t>
  </si>
  <si>
    <t xml:space="preserve"> Điều chỉnh  dự toán (tăng, giảm)</t>
  </si>
  <si>
    <t>Trung tâm Dạy nghề và giáo dục thường xuyên</t>
  </si>
  <si>
    <t>Trung tâm Chính trị (thuộc Văn phòng Thị ủy)</t>
  </si>
  <si>
    <t>Đào tạo cán bộ (trong đó văn phòng Thị ủy 600trđ)</t>
  </si>
  <si>
    <t xml:space="preserve"> Trung tâm Văn hóa thông tin - Thể thao</t>
  </si>
  <si>
    <t xml:space="preserve"> Sự nghiệp Văn hóa thông tin</t>
  </si>
  <si>
    <t xml:space="preserve"> Sự nghiệp Nông - Lâm -Thủy Sản</t>
  </si>
  <si>
    <t xml:space="preserve"> Sự nghiệp giao thông</t>
  </si>
  <si>
    <t>Kinh phí quy hoạch</t>
  </si>
  <si>
    <t>Duy tu sửa chữa lộ GTNT do xã, phường quản lý</t>
  </si>
  <si>
    <t xml:space="preserve"> Kiến thiết đô thị</t>
  </si>
  <si>
    <t>Văn phòng Thị ủy</t>
  </si>
  <si>
    <t xml:space="preserve"> UBMT Tổ quốc (Trong đó: kinh phí hoạt động đặc thù: 90 triệu đồng)</t>
  </si>
  <si>
    <t xml:space="preserve">Thị đoàn </t>
  </si>
  <si>
    <t xml:space="preserve"> Hội nạn nhân chất độc màu da cam</t>
  </si>
  <si>
    <t>Hội Người Mù</t>
  </si>
  <si>
    <t>Hội Khuyến Học</t>
  </si>
  <si>
    <t xml:space="preserve">Kinh phí tự chủ của Văn phòng HĐND và UBND </t>
  </si>
  <si>
    <t>Kinh phí hoạt động của HĐ 68 theo NĐ 161/NĐ-CP</t>
  </si>
  <si>
    <t xml:space="preserve">Phòng Tư pháp </t>
  </si>
  <si>
    <t>Phòng Y tế</t>
  </si>
  <si>
    <t>Phòng Văn hóa - Thông tin</t>
  </si>
  <si>
    <t>Thanh tra (bao gồm kinh phí hỗ trợ trang phục ngành)</t>
  </si>
  <si>
    <t>11.6</t>
  </si>
  <si>
    <t>Cải cách hành chính</t>
  </si>
  <si>
    <t>V</t>
  </si>
  <si>
    <t>Trường Tiểu học Lạc Hòa 2</t>
  </si>
  <si>
    <t>Trường Tiểu học Vĩnh Hải 2</t>
  </si>
  <si>
    <t>Trường THCS Lạc Hòa</t>
  </si>
  <si>
    <t>Trường Mầm non Vĩnh Phước</t>
  </si>
  <si>
    <t>Trường Tiểu học Vĩnh Hiệp 1</t>
  </si>
  <si>
    <t>Trường Tiểu học Lạc Hòa 1</t>
  </si>
  <si>
    <t>Bổ sung có mục tiêu, nhiệm vụ</t>
  </si>
  <si>
    <t>Kinh phí hỗ trợ SP dịch vụ Thủy Lợi</t>
  </si>
  <si>
    <t>Kinh phí để thanh toán chi phí xử lý rác thải sinh hoạt phát sinh trên địa bàn đưa về nhà máy xử lý chất thải rắn thành phố ST và các vùng lân lận năm 2022</t>
  </si>
  <si>
    <t>Kinh phí nghỉ việc đối với người hoạt động không chuyên trách xã phường</t>
  </si>
  <si>
    <t>Kinh phí tổ chức hội thi sáng tạo TTN nhi đồng</t>
  </si>
  <si>
    <t>Kinh phí duy trì, cải tiến thường xuyên hệ thống QLCL theo tiêu chuẩn TCVN ISO 9001:2015</t>
  </si>
  <si>
    <t>Kinh phí thực hiện Chương trình 30a thuộc Chương trình MTQG giảm nghèo vền vững năm 2021 (Vốn NS TW (vốn sự nghiệp)) mã CTMT: 0022</t>
  </si>
  <si>
    <t>Kinh phí làm công tác thủy lợi nội đồng kết hợp giao thông nông thôn năm 2022</t>
  </si>
  <si>
    <t>Kinh phí thực hiện đào tạo nghề  trình độ sơ cấp và dưới 3 tháng cho người lao động</t>
  </si>
  <si>
    <t>Kinh phí thực hiện khoa học công nghệ</t>
  </si>
  <si>
    <t>Chi từ nguồn kết dư ngân sách</t>
  </si>
  <si>
    <t>a</t>
  </si>
  <si>
    <t>Nguồn bổ sung có mục tiêu năm trước chuyển sang</t>
  </si>
  <si>
    <t>Kinh phí BSMT thực hiện nhiệm vụ</t>
  </si>
  <si>
    <t>Kinh phí biên soạn lịch sử Đảng bộ xã, phường thời kỳ 1975-2015 (QĐ 404/QĐ-UBND ngày 22/02/2021 của UBND tỉnh ST)</t>
  </si>
  <si>
    <t>2. Kinh phí đào tạo nghề trình độ sơ cấp và đào tạo nghề dưới 03 tháng cho người lao động năm 2021 (QĐ 614/QĐ-UBND ngày 19/3/2021 của UBND tỉnh ST)</t>
  </si>
  <si>
    <t>Kinh phí tổ chức hoạt động kỷ niệm ngày thương binh liệt sĩ 27/4/2021 (QĐ 939/QĐ-UBND ngày  của CT UBND tỉnh ST)</t>
  </si>
  <si>
    <t>Kinh phí biên soạn lịch sử Đảng bộ xã, phường thời kỳ 1975-2015 (QĐ 1334/QĐ-UBND ngày 19/5/2021 của UBND tỉnh ST)</t>
  </si>
  <si>
    <t>Kinh phí thực hiện các công trình chỉnh trang đô thị (QĐ 1907/QĐ-UBND ngày 27/7/2021) của Chủ tịch UBND tỉnh Sóc Trăng</t>
  </si>
  <si>
    <t>Kinh phí thực hiện nhiệm vụ bảo vệ môi trường năm 2021: Cải tạo hệ thống thoát nước kênh Cầu Ngang, phường 1 (QĐ 2108/QĐ-UBND ngày 16/8/2021) của Chủ tịch UBND tỉnh Sóc Trăng</t>
  </si>
  <si>
    <t>Kinh phí thực hiện các nhiệm vụ khoa học công nghệ năm 2021 (QĐ 736/QĐ-UBND ngày 01/4/2021 của CT UBND tỉnh Sóc Trăng)</t>
  </si>
  <si>
    <t>Kinh phí thực hiện Chương trình mục tiêu quốc gia XDNTM năm 2021 (vốn NS trung ương (vốn sự nghiệp)) (QĐ 2315/QĐ-UBND ngày 10/9/2021 của CT UBND tỉnh ST)</t>
  </si>
  <si>
    <t>Kinh phí thực hiện sân bóng chuyền cho xã Nông thôn mới (QĐ 3343/QĐ-UBND ngày 22/11/2021) của Chủ tịch UBND tỉnh ST</t>
  </si>
  <si>
    <t>Kinh phí hỗ trợ tiền ăn cho người dân trở về từ các tỉnh, TP phải cách ly y tế tập trung, cách ly y tế tại nhà trên địa bàn thị xã Vĩnh Châu (QĐ 3508/QĐ-UBND ngày 10/12/2021 của Chủ tịch UBND tỉnh Sóc Trăng)</t>
  </si>
  <si>
    <t xml:space="preserve">Trong đó: kinh phí thực hiện Nghị quyết 04/2022/NQ-HĐND ngày 28/02/2022 của HĐND tỉnh Sóc Trăng </t>
  </si>
  <si>
    <t>b</t>
  </si>
  <si>
    <t xml:space="preserve"> Kết dư ngân sách xã, phường</t>
  </si>
  <si>
    <t>ĐÁNH GIÁ THỰC HIỆN THU NGÂN SÁCH NHÀ NƯỚC TRÊN ĐỊA BÀN NĂM 2022</t>
  </si>
  <si>
    <t>SỐ LIỆU CHI NSNN NĂM 2022</t>
  </si>
  <si>
    <t>Văn phòng HĐND và UBND</t>
  </si>
  <si>
    <t>Chi chuyển nguồn từ ngân sách năm trước</t>
  </si>
  <si>
    <t>Số liệu thu ngân sách trên địa bàn theo lĩnh vực năm 2022</t>
  </si>
  <si>
    <t>Ước thực hiện năm 2022</t>
  </si>
  <si>
    <t>so cùng kỳ năm 2021</t>
  </si>
  <si>
    <t>(Kèm theo Báo cáo số           /BC-UBND ngày         tháng         năm 2022
của Ủy ban nhân dân thị xã Vĩnh Châu)</t>
  </si>
  <si>
    <t>(Kèm theo Báo cáo số         /BC-UBND ngày         tháng         năm 2022 của  Ủy ban nhân dân thị xã Vĩnh Châu)</t>
  </si>
  <si>
    <t>Ước thực hiện cả năm 2022</t>
  </si>
  <si>
    <t>Tỷ lệ % dự toán giao đầu năm</t>
  </si>
  <si>
    <t>Thu chuyển nguồn từ năm 
trước chuyển sang</t>
  </si>
  <si>
    <t>(Kèm theo Báo cáo số        /BC-UBND ngày       tháng       năm 2022 của Ủy ban nhân dân thị xã Vĩnh Châu)</t>
  </si>
  <si>
    <t xml:space="preserve">Kinh phí hỗ trợ tiền ăn  cho người dân phải cách ly y tế phòng chống dịch COVID-19, đợt 1 năm 2022 </t>
  </si>
  <si>
    <t>Kinh phí để phục vụ công tác thẩm định và tổ chức Lễ công bố thị xã Vĩnh Châu hoàn thành nhiệm vụ xây dựng noognt hôn mới</t>
  </si>
  <si>
    <t xml:space="preserve">Kinh phí chúc thọ, mừng thọ người cao tuổi thăm gia đình chính sách gia đình trẻ em nghèo có hoàn cảnh ĐBKK </t>
  </si>
  <si>
    <t>Kinh phí hỗ trợ sản phẩm, dịch vụ công ích thủy lợi QĐ 359/QĐ-UBND ngày 18/02/2021 của UBND tỉnh Sóc Trăng)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</si>
</sst>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 _€_-;\-* #,##0.00\ _€_-;_-* &quot;-&quot;??\ _€_-;_-@_-"/>
    <numFmt numFmtId="165" formatCode="_-* #,##0\ _€_-;\-* #,##0\ _€_-;_-* &quot;-&quot;??\ _€_-;_-@_-"/>
    <numFmt numFmtId="166" formatCode="#,###;[Red]\-#,###"/>
    <numFmt numFmtId="167" formatCode="_(* #,##0_);_(* \(#,##0\);_(* &quot;-&quot;??_);_(@_)"/>
  </numFmts>
  <fonts count="44" x14ac:knownFonts="1">
    <font>
      <sz val="10"/>
      <name val="Arial"/>
    </font>
    <font>
      <sz val="11"/>
      <color theme="1"/>
      <name val="Calibri"/>
      <family val="2"/>
      <scheme val="minor"/>
    </font>
    <font>
      <sz val="11"/>
      <color theme="1"/>
      <name val="Calibri"/>
      <family val="2"/>
      <scheme val="minor"/>
    </font>
    <font>
      <sz val="10"/>
      <name val="Arial"/>
      <family val="2"/>
    </font>
    <font>
      <b/>
      <sz val="14"/>
      <name val="Times New Roman"/>
      <family val="1"/>
    </font>
    <font>
      <sz val="14"/>
      <name val="Times New Roman"/>
      <family val="1"/>
    </font>
    <font>
      <sz val="13"/>
      <name val="Times New Roman"/>
      <family val="1"/>
    </font>
    <font>
      <b/>
      <sz val="13"/>
      <name val="Times New Roman"/>
      <family val="1"/>
    </font>
    <font>
      <i/>
      <sz val="13"/>
      <name val="Times New Roman"/>
      <family val="1"/>
    </font>
    <font>
      <sz val="12"/>
      <name val=".VnArial Narrow"/>
      <family val="2"/>
    </font>
    <font>
      <sz val="11"/>
      <color indexed="8"/>
      <name val="Calibri"/>
      <family val="2"/>
    </font>
    <font>
      <b/>
      <sz val="13"/>
      <color theme="1"/>
      <name val="Times New Roman"/>
      <family val="1"/>
    </font>
    <font>
      <b/>
      <sz val="8"/>
      <color indexed="81"/>
      <name val="Tahoma"/>
      <family val="2"/>
    </font>
    <font>
      <sz val="8"/>
      <color indexed="81"/>
      <name val="Tahoma"/>
      <family val="2"/>
    </font>
    <font>
      <b/>
      <sz val="9"/>
      <color indexed="81"/>
      <name val="Tahoma"/>
      <family val="2"/>
    </font>
    <font>
      <sz val="9"/>
      <color indexed="81"/>
      <name val="Tahoma"/>
      <family val="2"/>
    </font>
    <font>
      <b/>
      <i/>
      <sz val="13"/>
      <name val="Times New Roman"/>
      <family val="1"/>
    </font>
    <font>
      <b/>
      <u/>
      <sz val="13"/>
      <name val="Times New Roman"/>
      <family val="1"/>
    </font>
    <font>
      <sz val="13"/>
      <name val=".VnArial Narrow"/>
      <family val="2"/>
    </font>
    <font>
      <i/>
      <sz val="14"/>
      <name val="Times New Roman"/>
      <family val="1"/>
    </font>
    <font>
      <b/>
      <sz val="13"/>
      <name val=".VnTime"/>
      <family val="2"/>
    </font>
    <font>
      <b/>
      <sz val="13"/>
      <name val=".VnArialH"/>
      <family val="2"/>
    </font>
    <font>
      <b/>
      <i/>
      <sz val="13"/>
      <name val=".VnArial Narrow"/>
      <family val="2"/>
    </font>
    <font>
      <b/>
      <sz val="13"/>
      <name val=".VnArial Narrow"/>
      <family val="2"/>
    </font>
    <font>
      <b/>
      <sz val="14"/>
      <color theme="1"/>
      <name val="Times New Roman"/>
      <family val="1"/>
    </font>
    <font>
      <sz val="13"/>
      <color indexed="12"/>
      <name val="Times New Roman"/>
      <family val="1"/>
    </font>
    <font>
      <i/>
      <sz val="13"/>
      <color theme="1"/>
      <name val="Times New Roman"/>
      <family val="1"/>
    </font>
    <font>
      <sz val="12"/>
      <color indexed="12"/>
      <name val="Times New Roman"/>
      <family val="1"/>
    </font>
    <font>
      <sz val="13"/>
      <color theme="1"/>
      <name val="Times New Roman"/>
      <family val="1"/>
    </font>
    <font>
      <b/>
      <sz val="12"/>
      <color indexed="12"/>
      <name val="Times New Roman"/>
      <family val="1"/>
    </font>
    <font>
      <i/>
      <sz val="12"/>
      <color indexed="12"/>
      <name val="Times New Roman"/>
      <family val="1"/>
    </font>
    <font>
      <sz val="14"/>
      <color rgb="FF0000FF"/>
      <name val="Times New Roman"/>
      <family val="1"/>
    </font>
    <font>
      <sz val="14"/>
      <color rgb="FFFF0000"/>
      <name val="Times New Roman"/>
      <family val="1"/>
    </font>
    <font>
      <b/>
      <sz val="14"/>
      <color rgb="FF0000FF"/>
      <name val="Times New Roman"/>
      <family val="1"/>
    </font>
    <font>
      <b/>
      <sz val="14"/>
      <color rgb="FFFF0000"/>
      <name val="Times New Roman"/>
      <family val="1"/>
    </font>
    <font>
      <sz val="14"/>
      <color indexed="8"/>
      <name val="Times New Roman"/>
      <family val="1"/>
    </font>
    <font>
      <b/>
      <sz val="14"/>
      <color indexed="8"/>
      <name val="Times New Roman"/>
      <family val="1"/>
    </font>
    <font>
      <sz val="14"/>
      <color theme="1"/>
      <name val="Times New Roman"/>
      <family val="1"/>
    </font>
    <font>
      <b/>
      <u/>
      <sz val="14"/>
      <color theme="1"/>
      <name val=".VnArial Narrow"/>
      <family val="2"/>
    </font>
    <font>
      <b/>
      <u/>
      <sz val="14"/>
      <color indexed="12"/>
      <name val=".VnArial Narrow"/>
      <family val="2"/>
    </font>
    <font>
      <b/>
      <i/>
      <sz val="14"/>
      <name val="Times New Roman"/>
      <family val="1"/>
    </font>
    <font>
      <sz val="14"/>
      <name val=".VnArial Narrow"/>
      <family val="2"/>
    </font>
    <font>
      <b/>
      <sz val="14"/>
      <name val=".VnArial Narrow"/>
      <family val="2"/>
    </font>
    <font>
      <b/>
      <sz val="14"/>
      <name val="Times New Roman"/>
      <family val="1"/>
      <charset val="163"/>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xf numFmtId="164" fontId="3" fillId="0" borderId="0" applyFont="0" applyFill="0" applyBorder="0" applyAlignment="0" applyProtection="0"/>
    <xf numFmtId="0" fontId="2" fillId="0" borderId="0"/>
    <xf numFmtId="0" fontId="9" fillId="0" borderId="0"/>
    <xf numFmtId="0" fontId="1" fillId="0" borderId="0"/>
    <xf numFmtId="164" fontId="10" fillId="0" borderId="0" applyFont="0" applyFill="0" applyBorder="0" applyAlignment="0" applyProtection="0"/>
    <xf numFmtId="0" fontId="3" fillId="0" borderId="0"/>
    <xf numFmtId="0" fontId="9" fillId="0" borderId="0"/>
  </cellStyleXfs>
  <cellXfs count="237">
    <xf numFmtId="0" fontId="0" fillId="0" borderId="0" xfId="0"/>
    <xf numFmtId="0" fontId="5" fillId="0" borderId="0" xfId="0" applyFont="1" applyAlignment="1">
      <alignment wrapText="1"/>
    </xf>
    <xf numFmtId="0" fontId="5" fillId="0" borderId="0" xfId="0" applyFont="1" applyAlignment="1">
      <alignment horizontal="center" vertical="center" wrapText="1"/>
    </xf>
    <xf numFmtId="0" fontId="4" fillId="0" borderId="0" xfId="0" applyFont="1" applyAlignment="1">
      <alignment vertical="center" wrapText="1"/>
    </xf>
    <xf numFmtId="3" fontId="6" fillId="0" borderId="1" xfId="0" applyNumberFormat="1" applyFont="1" applyBorder="1" applyAlignment="1">
      <alignment horizontal="right" vertical="center" wrapText="1"/>
    </xf>
    <xf numFmtId="0" fontId="5" fillId="0" borderId="0" xfId="0" applyFont="1" applyAlignment="1">
      <alignment vertical="center" wrapText="1"/>
    </xf>
    <xf numFmtId="167" fontId="6" fillId="3" borderId="1" xfId="5" applyNumberFormat="1" applyFont="1" applyFill="1" applyBorder="1" applyAlignment="1">
      <alignment vertical="center"/>
    </xf>
    <xf numFmtId="166" fontId="6" fillId="3" borderId="1" xfId="0" applyNumberFormat="1" applyFont="1" applyFill="1" applyBorder="1" applyAlignment="1">
      <alignment horizontal="center" vertical="center" wrapText="1"/>
    </xf>
    <xf numFmtId="3" fontId="7" fillId="3" borderId="1" xfId="6" applyNumberFormat="1" applyFont="1" applyFill="1" applyBorder="1" applyAlignment="1">
      <alignment horizontal="right" vertical="center"/>
    </xf>
    <xf numFmtId="3" fontId="6" fillId="3" borderId="1" xfId="6" applyNumberFormat="1" applyFont="1" applyFill="1" applyBorder="1" applyAlignment="1">
      <alignment horizontal="right" vertical="center"/>
    </xf>
    <xf numFmtId="166" fontId="17" fillId="3" borderId="1" xfId="0" applyNumberFormat="1" applyFont="1" applyFill="1" applyBorder="1" applyAlignment="1">
      <alignment horizontal="center" vertical="center"/>
    </xf>
    <xf numFmtId="0" fontId="5" fillId="3" borderId="1" xfId="0" applyFont="1" applyFill="1" applyBorder="1" applyAlignment="1">
      <alignment vertical="center" wrapText="1"/>
    </xf>
    <xf numFmtId="3" fontId="7" fillId="3" borderId="1" xfId="5" applyNumberFormat="1" applyFont="1" applyFill="1" applyBorder="1" applyAlignment="1">
      <alignment horizontal="right" vertical="center"/>
    </xf>
    <xf numFmtId="4" fontId="7" fillId="3" borderId="1" xfId="4" applyNumberFormat="1" applyFont="1" applyFill="1" applyBorder="1" applyAlignment="1">
      <alignment vertical="center" wrapText="1"/>
    </xf>
    <xf numFmtId="0" fontId="7" fillId="3" borderId="0" xfId="4" applyFont="1" applyFill="1" applyAlignment="1">
      <alignment vertical="center"/>
    </xf>
    <xf numFmtId="3" fontId="16" fillId="3" borderId="1" xfId="6" applyNumberFormat="1" applyFont="1" applyFill="1" applyBorder="1" applyAlignment="1">
      <alignment horizontal="right" vertical="center"/>
    </xf>
    <xf numFmtId="3" fontId="6" fillId="3" borderId="1" xfId="5" applyNumberFormat="1" applyFont="1" applyFill="1" applyBorder="1" applyAlignment="1">
      <alignment horizontal="right" vertical="center"/>
    </xf>
    <xf numFmtId="165" fontId="6" fillId="3" borderId="1" xfId="0" applyNumberFormat="1" applyFont="1" applyFill="1" applyBorder="1" applyAlignment="1">
      <alignment horizontal="right" vertical="center" wrapText="1"/>
    </xf>
    <xf numFmtId="0" fontId="18" fillId="3" borderId="0" xfId="0" applyFont="1" applyFill="1" applyBorder="1" applyAlignment="1">
      <alignment vertical="center"/>
    </xf>
    <xf numFmtId="0" fontId="18" fillId="3" borderId="0" xfId="0" applyFont="1" applyFill="1" applyAlignment="1">
      <alignment vertical="center"/>
    </xf>
    <xf numFmtId="0" fontId="5" fillId="3" borderId="0" xfId="0" applyFont="1" applyFill="1" applyAlignment="1">
      <alignment vertical="center" wrapText="1"/>
    </xf>
    <xf numFmtId="0" fontId="20" fillId="3" borderId="0" xfId="0" applyNumberFormat="1" applyFont="1" applyFill="1" applyBorder="1" applyAlignment="1">
      <alignment horizontal="center" vertical="center"/>
    </xf>
    <xf numFmtId="0" fontId="20" fillId="3" borderId="0" xfId="0" applyNumberFormat="1" applyFont="1" applyFill="1" applyAlignment="1">
      <alignment horizontal="center" vertical="center"/>
    </xf>
    <xf numFmtId="0" fontId="5" fillId="3" borderId="0" xfId="0" applyFont="1" applyFill="1" applyAlignment="1">
      <alignment horizontal="center" vertical="center" wrapText="1"/>
    </xf>
    <xf numFmtId="0" fontId="5" fillId="3" borderId="0" xfId="0" applyFont="1" applyFill="1" applyAlignment="1">
      <alignment horizontal="right" vertical="center" wrapText="1"/>
    </xf>
    <xf numFmtId="2" fontId="5" fillId="3" borderId="0" xfId="0" applyNumberFormat="1" applyFont="1" applyFill="1" applyAlignment="1">
      <alignment horizontal="center" vertical="center" wrapText="1"/>
    </xf>
    <xf numFmtId="0" fontId="6" fillId="3" borderId="0" xfId="0" applyFont="1" applyFill="1" applyAlignment="1">
      <alignment horizontal="center" vertical="center"/>
    </xf>
    <xf numFmtId="167" fontId="6" fillId="3" borderId="3"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21" fillId="3" borderId="0" xfId="0" applyFont="1" applyFill="1" applyBorder="1" applyAlignment="1">
      <alignment vertical="center"/>
    </xf>
    <xf numFmtId="0" fontId="21" fillId="3" borderId="0" xfId="0" applyFont="1" applyFill="1" applyAlignment="1">
      <alignment vertical="center"/>
    </xf>
    <xf numFmtId="0" fontId="22" fillId="3" borderId="0" xfId="0" applyFont="1" applyFill="1" applyBorder="1" applyAlignment="1">
      <alignment vertical="center"/>
    </xf>
    <xf numFmtId="0" fontId="22" fillId="3" borderId="2" xfId="0" applyFont="1" applyFill="1" applyBorder="1" applyAlignment="1">
      <alignment vertical="center"/>
    </xf>
    <xf numFmtId="3" fontId="7" fillId="3" borderId="1" xfId="5" applyNumberFormat="1" applyFont="1" applyFill="1" applyBorder="1" applyAlignment="1">
      <alignment vertical="center"/>
    </xf>
    <xf numFmtId="3" fontId="6" fillId="3" borderId="1" xfId="5" applyNumberFormat="1" applyFont="1" applyFill="1" applyBorder="1" applyAlignment="1">
      <alignment vertical="center"/>
    </xf>
    <xf numFmtId="4" fontId="6" fillId="3" borderId="1" xfId="4" applyNumberFormat="1" applyFont="1" applyFill="1" applyBorder="1" applyAlignment="1">
      <alignment vertical="center" wrapText="1"/>
    </xf>
    <xf numFmtId="0" fontId="16" fillId="3" borderId="2" xfId="4" applyFont="1" applyFill="1" applyBorder="1" applyAlignment="1">
      <alignment vertical="center"/>
    </xf>
    <xf numFmtId="3" fontId="6" fillId="3" borderId="1" xfId="5" applyNumberFormat="1" applyFont="1" applyFill="1" applyBorder="1" applyAlignment="1">
      <alignment horizontal="right" vertical="center" wrapText="1"/>
    </xf>
    <xf numFmtId="0" fontId="6" fillId="3" borderId="0" xfId="4" applyFont="1" applyFill="1" applyAlignment="1">
      <alignment vertical="center" wrapText="1"/>
    </xf>
    <xf numFmtId="0" fontId="8" fillId="3" borderId="2" xfId="4" applyFont="1" applyFill="1" applyBorder="1" applyAlignment="1">
      <alignment vertical="center"/>
    </xf>
    <xf numFmtId="0" fontId="8" fillId="3" borderId="0" xfId="4" applyFont="1" applyFill="1" applyAlignment="1">
      <alignment vertical="center" wrapText="1"/>
    </xf>
    <xf numFmtId="0" fontId="8" fillId="3" borderId="0" xfId="4" applyFont="1" applyFill="1" applyBorder="1" applyAlignment="1">
      <alignment vertical="center"/>
    </xf>
    <xf numFmtId="0" fontId="6" fillId="3" borderId="0" xfId="4" applyFont="1" applyFill="1" applyAlignment="1">
      <alignment vertical="center"/>
    </xf>
    <xf numFmtId="0" fontId="6" fillId="3" borderId="0" xfId="0" applyFont="1" applyFill="1" applyAlignment="1">
      <alignment vertical="center" wrapText="1"/>
    </xf>
    <xf numFmtId="0" fontId="8" fillId="3" borderId="0" xfId="4" applyFont="1" applyFill="1" applyAlignment="1">
      <alignment vertical="center"/>
    </xf>
    <xf numFmtId="0" fontId="16" fillId="3" borderId="0" xfId="4" applyFont="1" applyFill="1" applyAlignment="1">
      <alignment vertical="center"/>
    </xf>
    <xf numFmtId="0" fontId="6" fillId="3" borderId="0" xfId="0" applyFont="1" applyFill="1" applyAlignment="1">
      <alignment vertical="center"/>
    </xf>
    <xf numFmtId="0" fontId="18" fillId="3" borderId="0" xfId="0" applyFont="1" applyFill="1" applyAlignment="1">
      <alignment horizontal="right" vertical="center"/>
    </xf>
    <xf numFmtId="2" fontId="18" fillId="3" borderId="0" xfId="0" applyNumberFormat="1" applyFont="1" applyFill="1" applyBorder="1" applyAlignment="1">
      <alignment vertical="center"/>
    </xf>
    <xf numFmtId="0" fontId="16" fillId="3" borderId="0" xfId="4" applyFont="1" applyFill="1" applyBorder="1" applyAlignment="1">
      <alignment vertical="center"/>
    </xf>
    <xf numFmtId="0" fontId="25" fillId="0" borderId="0" xfId="0" applyFont="1" applyFill="1" applyAlignment="1">
      <alignment vertical="center"/>
    </xf>
    <xf numFmtId="0" fontId="27" fillId="0" borderId="0" xfId="7" applyFont="1" applyFill="1" applyAlignment="1">
      <alignment vertical="center"/>
    </xf>
    <xf numFmtId="0" fontId="28" fillId="0" borderId="0" xfId="0" applyFont="1" applyFill="1" applyAlignment="1">
      <alignment horizontal="center" vertical="center"/>
    </xf>
    <xf numFmtId="0" fontId="28" fillId="0" borderId="0" xfId="0" applyFont="1" applyFill="1" applyAlignment="1">
      <alignment vertical="center"/>
    </xf>
    <xf numFmtId="0" fontId="28" fillId="0" borderId="0" xfId="0" applyFont="1" applyFill="1" applyAlignment="1">
      <alignment horizontal="left" vertical="center"/>
    </xf>
    <xf numFmtId="0" fontId="28" fillId="0" borderId="0" xfId="7" applyNumberFormat="1" applyFont="1" applyFill="1" applyBorder="1" applyAlignment="1">
      <alignment horizontal="center" vertical="center"/>
    </xf>
    <xf numFmtId="0" fontId="28" fillId="0" borderId="0" xfId="7" applyFont="1" applyFill="1" applyBorder="1" applyAlignment="1">
      <alignment horizontal="center" vertical="center"/>
    </xf>
    <xf numFmtId="0" fontId="11" fillId="0" borderId="2" xfId="3" applyFont="1" applyFill="1" applyBorder="1" applyAlignment="1">
      <alignment horizontal="center" vertical="center" wrapText="1"/>
    </xf>
    <xf numFmtId="0" fontId="27" fillId="0" borderId="0" xfId="0" applyFont="1" applyFill="1" applyAlignment="1">
      <alignment vertical="center"/>
    </xf>
    <xf numFmtId="0" fontId="28" fillId="0" borderId="1" xfId="0" applyFont="1" applyFill="1" applyBorder="1" applyAlignment="1">
      <alignment horizontal="center" vertical="center" wrapText="1"/>
    </xf>
    <xf numFmtId="3" fontId="29" fillId="3" borderId="0" xfId="0" applyNumberFormat="1" applyFont="1" applyFill="1" applyAlignment="1">
      <alignment vertical="center"/>
    </xf>
    <xf numFmtId="0" fontId="29" fillId="3" borderId="0" xfId="0" applyFont="1" applyFill="1" applyAlignment="1">
      <alignment vertical="center"/>
    </xf>
    <xf numFmtId="3" fontId="28" fillId="3" borderId="1" xfId="0" applyNumberFormat="1" applyFont="1" applyFill="1" applyBorder="1" applyAlignment="1">
      <alignment horizontal="right" vertical="center" wrapText="1"/>
    </xf>
    <xf numFmtId="0" fontId="27" fillId="3" borderId="0" xfId="0" applyFont="1" applyFill="1" applyAlignment="1">
      <alignment vertical="center"/>
    </xf>
    <xf numFmtId="0" fontId="25" fillId="0" borderId="0" xfId="0" applyFont="1" applyFill="1" applyAlignment="1">
      <alignment horizontal="center" vertical="center"/>
    </xf>
    <xf numFmtId="165" fontId="25" fillId="0" borderId="0" xfId="1" applyNumberFormat="1" applyFont="1" applyFill="1" applyAlignment="1">
      <alignment vertical="center"/>
    </xf>
    <xf numFmtId="0" fontId="6" fillId="0" borderId="1" xfId="0" applyFont="1" applyBorder="1" applyAlignment="1">
      <alignment horizontal="center" vertical="center"/>
    </xf>
    <xf numFmtId="0" fontId="6" fillId="0" borderId="1" xfId="0" applyNumberFormat="1" applyFont="1" applyBorder="1" applyAlignment="1">
      <alignment horizontal="justify" vertical="center" wrapText="1"/>
    </xf>
    <xf numFmtId="0" fontId="8" fillId="0" borderId="1" xfId="0" applyFont="1" applyBorder="1" applyAlignment="1">
      <alignment horizontal="center" vertical="center"/>
    </xf>
    <xf numFmtId="0" fontId="8" fillId="0" borderId="1" xfId="0" applyNumberFormat="1" applyFont="1" applyBorder="1" applyAlignment="1">
      <alignment horizontal="justify" vertical="center" wrapText="1"/>
    </xf>
    <xf numFmtId="3" fontId="8" fillId="0" borderId="1" xfId="0" applyNumberFormat="1" applyFont="1" applyBorder="1" applyAlignment="1">
      <alignment horizontal="right" vertical="center" wrapText="1"/>
    </xf>
    <xf numFmtId="0" fontId="25" fillId="0" borderId="1" xfId="0" applyFont="1" applyFill="1" applyBorder="1" applyAlignment="1">
      <alignment vertical="center"/>
    </xf>
    <xf numFmtId="3" fontId="7" fillId="3" borderId="1" xfId="0" applyNumberFormat="1" applyFont="1" applyFill="1" applyBorder="1" applyAlignment="1">
      <alignment horizontal="right" vertical="center" wrapText="1"/>
    </xf>
    <xf numFmtId="3" fontId="7" fillId="0" borderId="1" xfId="0" applyNumberFormat="1" applyFont="1" applyBorder="1" applyAlignment="1">
      <alignment horizontal="right" vertical="center" wrapText="1"/>
    </xf>
    <xf numFmtId="4" fontId="7" fillId="3" borderId="1" xfId="3" applyNumberFormat="1" applyFont="1" applyFill="1" applyBorder="1" applyAlignment="1">
      <alignment horizontal="right" vertical="center"/>
    </xf>
    <xf numFmtId="0" fontId="6" fillId="3" borderId="0" xfId="4" applyFont="1" applyFill="1" applyBorder="1" applyAlignment="1">
      <alignment vertical="center" wrapText="1"/>
    </xf>
    <xf numFmtId="0" fontId="8" fillId="3" borderId="0" xfId="4" applyFont="1" applyFill="1" applyBorder="1" applyAlignment="1">
      <alignment vertical="center" wrapText="1"/>
    </xf>
    <xf numFmtId="0" fontId="6" fillId="3" borderId="0" xfId="4" applyFont="1" applyFill="1" applyBorder="1" applyAlignment="1">
      <alignment vertical="center"/>
    </xf>
    <xf numFmtId="0" fontId="6" fillId="3" borderId="0" xfId="0" applyFont="1" applyFill="1" applyBorder="1" applyAlignment="1">
      <alignment vertical="center" wrapText="1"/>
    </xf>
    <xf numFmtId="0" fontId="7" fillId="3" borderId="0" xfId="4" applyFont="1" applyFill="1" applyBorder="1" applyAlignment="1">
      <alignment vertical="center"/>
    </xf>
    <xf numFmtId="0" fontId="11" fillId="0" borderId="1" xfId="0" applyFont="1" applyBorder="1" applyAlignment="1">
      <alignment horizontal="center" vertical="center"/>
    </xf>
    <xf numFmtId="0" fontId="11" fillId="0" borderId="1" xfId="0" applyNumberFormat="1" applyFont="1" applyBorder="1" applyAlignment="1">
      <alignment horizontal="left" vertical="center" wrapText="1"/>
    </xf>
    <xf numFmtId="0" fontId="6" fillId="0" borderId="1" xfId="0" applyNumberFormat="1" applyFont="1" applyBorder="1" applyAlignment="1">
      <alignment horizontal="left" vertical="center" wrapText="1"/>
    </xf>
    <xf numFmtId="3" fontId="26" fillId="3" borderId="1" xfId="0" applyNumberFormat="1" applyFont="1" applyFill="1" applyBorder="1" applyAlignment="1">
      <alignment horizontal="right" vertical="center" wrapText="1"/>
    </xf>
    <xf numFmtId="0" fontId="30" fillId="3" borderId="0" xfId="0" applyFont="1" applyFill="1" applyAlignment="1">
      <alignment vertical="center"/>
    </xf>
    <xf numFmtId="0" fontId="26" fillId="0" borderId="0" xfId="7" applyNumberFormat="1"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165" fontId="16" fillId="3" borderId="0" xfId="4" applyNumberFormat="1" applyFont="1" applyFill="1" applyBorder="1" applyAlignment="1">
      <alignment vertical="center"/>
    </xf>
    <xf numFmtId="3" fontId="7" fillId="3" borderId="0" xfId="4" applyNumberFormat="1" applyFont="1" applyFill="1" applyAlignment="1">
      <alignment vertical="center"/>
    </xf>
    <xf numFmtId="0" fontId="11" fillId="0" borderId="1" xfId="3" applyFont="1" applyFill="1" applyBorder="1" applyAlignment="1">
      <alignment horizontal="center" vertical="center" wrapText="1"/>
    </xf>
    <xf numFmtId="4" fontId="6" fillId="3" borderId="1" xfId="3" applyNumberFormat="1" applyFont="1" applyFill="1" applyBorder="1" applyAlignment="1">
      <alignment horizontal="right" vertical="center"/>
    </xf>
    <xf numFmtId="4" fontId="8" fillId="3" borderId="1" xfId="3" applyNumberFormat="1" applyFont="1" applyFill="1" applyBorder="1" applyAlignment="1">
      <alignment horizontal="right" vertical="center"/>
    </xf>
    <xf numFmtId="0" fontId="7" fillId="3" borderId="1" xfId="0" applyFont="1" applyFill="1" applyBorder="1" applyAlignment="1">
      <alignment horizontal="center" vertical="center" wrapText="1"/>
    </xf>
    <xf numFmtId="166" fontId="4" fillId="3" borderId="1" xfId="0" applyNumberFormat="1" applyFont="1" applyFill="1" applyBorder="1" applyAlignment="1">
      <alignment horizontal="center" vertical="center"/>
    </xf>
    <xf numFmtId="0" fontId="4" fillId="3" borderId="1" xfId="0" applyFont="1" applyFill="1" applyBorder="1" applyAlignment="1">
      <alignment horizontal="left" vertical="center"/>
    </xf>
    <xf numFmtId="166" fontId="5" fillId="3" borderId="1" xfId="0" applyNumberFormat="1" applyFont="1" applyFill="1" applyBorder="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166" fontId="5" fillId="3" borderId="1" xfId="0" quotePrefix="1" applyNumberFormat="1" applyFont="1" applyFill="1" applyBorder="1" applyAlignment="1">
      <alignment horizontal="center" vertical="center"/>
    </xf>
    <xf numFmtId="0" fontId="5" fillId="3" borderId="1" xfId="6" applyFont="1" applyFill="1" applyBorder="1" applyAlignment="1">
      <alignment vertical="center" wrapText="1"/>
    </xf>
    <xf numFmtId="166" fontId="4" fillId="3" borderId="1" xfId="0" applyNumberFormat="1" applyFont="1" applyFill="1" applyBorder="1" applyAlignment="1">
      <alignment horizontal="center" vertical="center" wrapText="1"/>
    </xf>
    <xf numFmtId="0" fontId="4" fillId="3" borderId="1" xfId="0" applyFont="1" applyFill="1" applyBorder="1" applyAlignment="1">
      <alignment vertical="center" wrapText="1"/>
    </xf>
    <xf numFmtId="166" fontId="4" fillId="3" borderId="1" xfId="0" quotePrefix="1" applyNumberFormat="1" applyFont="1" applyFill="1" applyBorder="1" applyAlignment="1">
      <alignment horizontal="center" vertical="center" wrapText="1"/>
    </xf>
    <xf numFmtId="0" fontId="4" fillId="3" borderId="1" xfId="0" applyFont="1" applyFill="1" applyBorder="1" applyAlignment="1">
      <alignment vertical="center"/>
    </xf>
    <xf numFmtId="0" fontId="5" fillId="3" borderId="1" xfId="0" applyFont="1" applyFill="1" applyBorder="1" applyAlignment="1">
      <alignment vertical="center"/>
    </xf>
    <xf numFmtId="0" fontId="6" fillId="3" borderId="1" xfId="0" applyFont="1" applyFill="1" applyBorder="1" applyAlignment="1">
      <alignment horizontal="center" vertical="center" wrapText="1"/>
    </xf>
    <xf numFmtId="0" fontId="23" fillId="3" borderId="0" xfId="0" applyFont="1" applyFill="1" applyBorder="1" applyAlignment="1">
      <alignment vertical="center"/>
    </xf>
    <xf numFmtId="0" fontId="23" fillId="3" borderId="0" xfId="0" applyFont="1" applyFill="1" applyAlignment="1">
      <alignment vertical="center"/>
    </xf>
    <xf numFmtId="2" fontId="7" fillId="3" borderId="1" xfId="4" applyNumberFormat="1" applyFont="1" applyFill="1" applyBorder="1" applyAlignment="1">
      <alignment vertical="center"/>
    </xf>
    <xf numFmtId="0" fontId="7" fillId="3" borderId="1" xfId="0" applyFont="1" applyFill="1" applyBorder="1" applyAlignment="1">
      <alignment horizontal="center" vertical="center"/>
    </xf>
    <xf numFmtId="167" fontId="6" fillId="3" borderId="1" xfId="5" applyNumberFormat="1" applyFont="1" applyFill="1" applyBorder="1" applyAlignment="1">
      <alignment horizontal="right" vertical="center"/>
    </xf>
    <xf numFmtId="0" fontId="4" fillId="0" borderId="1" xfId="0" applyFont="1" applyBorder="1" applyAlignment="1">
      <alignment vertical="center" wrapText="1"/>
    </xf>
    <xf numFmtId="0" fontId="4" fillId="0" borderId="0" xfId="0" applyFont="1" applyAlignment="1">
      <alignment wrapText="1"/>
    </xf>
    <xf numFmtId="0" fontId="4" fillId="0" borderId="1" xfId="0" applyFont="1" applyBorder="1" applyAlignment="1">
      <alignment horizontal="center" vertical="center" wrapText="1"/>
    </xf>
    <xf numFmtId="3" fontId="27" fillId="3" borderId="0" xfId="0" applyNumberFormat="1" applyFont="1" applyFill="1" applyAlignment="1">
      <alignment vertical="center"/>
    </xf>
    <xf numFmtId="0" fontId="5" fillId="0" borderId="0" xfId="0" applyFont="1" applyAlignment="1">
      <alignment horizontal="center" wrapText="1"/>
    </xf>
    <xf numFmtId="0" fontId="5" fillId="2" borderId="0" xfId="0" applyFont="1" applyFill="1" applyAlignment="1">
      <alignment horizontal="right" wrapText="1"/>
    </xf>
    <xf numFmtId="0" fontId="5" fillId="0" borderId="0" xfId="0" applyFont="1" applyAlignment="1">
      <alignment horizontal="right" wrapText="1"/>
    </xf>
    <xf numFmtId="167" fontId="5" fillId="0" borderId="0" xfId="0" applyNumberFormat="1" applyFont="1" applyAlignment="1">
      <alignment horizontal="right" wrapText="1"/>
    </xf>
    <xf numFmtId="167" fontId="31" fillId="0" borderId="0" xfId="0" applyNumberFormat="1" applyFont="1" applyAlignment="1">
      <alignment horizontal="right" wrapText="1"/>
    </xf>
    <xf numFmtId="167" fontId="32" fillId="0" borderId="0" xfId="0" applyNumberFormat="1" applyFont="1" applyAlignment="1">
      <alignment horizontal="right" wrapText="1"/>
    </xf>
    <xf numFmtId="0" fontId="5" fillId="0" borderId="0" xfId="0" applyFont="1" applyFill="1" applyAlignment="1">
      <alignment horizontal="right" wrapText="1"/>
    </xf>
    <xf numFmtId="0" fontId="4" fillId="2"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4" fillId="3" borderId="1" xfId="0" applyNumberFormat="1" applyFont="1" applyFill="1" applyBorder="1" applyAlignment="1">
      <alignment horizontal="center" vertical="center" wrapText="1"/>
    </xf>
    <xf numFmtId="164" fontId="4" fillId="0" borderId="1" xfId="1" applyFont="1" applyBorder="1" applyAlignment="1">
      <alignment horizontal="center" vertical="center" wrapText="1"/>
    </xf>
    <xf numFmtId="0" fontId="35" fillId="0" borderId="1" xfId="0" applyFont="1" applyBorder="1" applyAlignment="1">
      <alignment horizontal="center" vertical="center" wrapText="1"/>
    </xf>
    <xf numFmtId="167" fontId="36" fillId="0" borderId="1" xfId="0" applyNumberFormat="1" applyFont="1" applyBorder="1" applyAlignment="1">
      <alignment horizontal="right" vertical="center"/>
    </xf>
    <xf numFmtId="167" fontId="36" fillId="0" borderId="1" xfId="0" applyNumberFormat="1" applyFont="1" applyFill="1" applyBorder="1" applyAlignment="1">
      <alignment horizontal="right" vertical="center"/>
    </xf>
    <xf numFmtId="43" fontId="4" fillId="2" borderId="1" xfId="0" applyNumberFormat="1" applyFont="1" applyFill="1" applyBorder="1" applyAlignment="1">
      <alignment horizontal="right" vertical="center" wrapText="1"/>
    </xf>
    <xf numFmtId="0" fontId="36" fillId="0" borderId="1" xfId="0" applyFont="1" applyBorder="1" applyAlignment="1">
      <alignment horizontal="center" vertical="center" wrapText="1"/>
    </xf>
    <xf numFmtId="0" fontId="24" fillId="0" borderId="1" xfId="0" applyFont="1" applyFill="1" applyBorder="1" applyAlignment="1">
      <alignment vertical="center" wrapText="1"/>
    </xf>
    <xf numFmtId="0" fontId="35" fillId="0" borderId="1" xfId="0" applyFont="1" applyBorder="1" applyAlignment="1">
      <alignment vertical="center"/>
    </xf>
    <xf numFmtId="167" fontId="35" fillId="0" borderId="1" xfId="0" applyNumberFormat="1" applyFont="1" applyBorder="1" applyAlignment="1">
      <alignment horizontal="right" vertical="center"/>
    </xf>
    <xf numFmtId="3" fontId="5" fillId="0" borderId="1" xfId="0" applyNumberFormat="1" applyFont="1" applyBorder="1" applyAlignment="1">
      <alignment horizontal="right" vertical="center" wrapText="1"/>
    </xf>
    <xf numFmtId="3" fontId="31" fillId="0" borderId="1" xfId="0" applyNumberFormat="1" applyFont="1" applyBorder="1" applyAlignment="1">
      <alignment horizontal="right" vertical="center" wrapText="1"/>
    </xf>
    <xf numFmtId="167" fontId="32" fillId="0" borderId="1" xfId="1" applyNumberFormat="1" applyFont="1" applyBorder="1" applyAlignment="1">
      <alignment horizontal="right" vertical="center" wrapText="1"/>
    </xf>
    <xf numFmtId="167" fontId="35" fillId="0" borderId="1" xfId="0" applyNumberFormat="1" applyFont="1" applyFill="1" applyBorder="1" applyAlignment="1">
      <alignment horizontal="right" vertical="center"/>
    </xf>
    <xf numFmtId="0" fontId="36" fillId="0" borderId="1" xfId="0" applyFont="1" applyBorder="1" applyAlignment="1">
      <alignment horizontal="left" vertical="center"/>
    </xf>
    <xf numFmtId="167" fontId="5" fillId="0" borderId="1" xfId="0" applyNumberFormat="1" applyFont="1" applyBorder="1" applyAlignment="1">
      <alignment horizontal="right" vertical="center"/>
    </xf>
    <xf numFmtId="167" fontId="5" fillId="0" borderId="1" xfId="0" applyNumberFormat="1" applyFont="1" applyFill="1" applyBorder="1" applyAlignment="1">
      <alignment horizontal="right" vertical="center"/>
    </xf>
    <xf numFmtId="43" fontId="5" fillId="2" borderId="1" xfId="0" applyNumberFormat="1" applyFont="1" applyFill="1" applyBorder="1" applyAlignment="1">
      <alignment horizontal="right" vertical="center" wrapText="1"/>
    </xf>
    <xf numFmtId="167" fontId="37" fillId="0" borderId="1" xfId="0" applyNumberFormat="1" applyFont="1" applyBorder="1" applyAlignment="1">
      <alignment horizontal="right" vertical="center"/>
    </xf>
    <xf numFmtId="167" fontId="37" fillId="3" borderId="1" xfId="0" applyNumberFormat="1" applyFont="1" applyFill="1" applyBorder="1" applyAlignment="1">
      <alignment horizontal="right" vertical="center"/>
    </xf>
    <xf numFmtId="167" fontId="24" fillId="0" borderId="1" xfId="0" applyNumberFormat="1" applyFont="1" applyBorder="1" applyAlignment="1">
      <alignment horizontal="right" vertical="center"/>
    </xf>
    <xf numFmtId="167" fontId="24" fillId="0" borderId="1" xfId="0" applyNumberFormat="1" applyFont="1" applyFill="1" applyBorder="1" applyAlignment="1">
      <alignment horizontal="right"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167" fontId="37" fillId="2" borderId="1" xfId="0" applyNumberFormat="1" applyFont="1" applyFill="1" applyBorder="1" applyAlignment="1">
      <alignment horizontal="right" vertical="center" wrapText="1"/>
    </xf>
    <xf numFmtId="167" fontId="37" fillId="0" borderId="1" xfId="0" applyNumberFormat="1" applyFont="1" applyFill="1" applyBorder="1" applyAlignment="1">
      <alignment horizontal="right" vertical="center"/>
    </xf>
    <xf numFmtId="0" fontId="24" fillId="3" borderId="1" xfId="3" applyFont="1" applyFill="1" applyBorder="1" applyAlignment="1">
      <alignment horizontal="center" vertical="center"/>
    </xf>
    <xf numFmtId="3" fontId="24" fillId="3" borderId="1" xfId="3" applyNumberFormat="1" applyFont="1" applyFill="1" applyBorder="1" applyAlignment="1">
      <alignment vertical="center"/>
    </xf>
    <xf numFmtId="3" fontId="38" fillId="3" borderId="0" xfId="3" applyNumberFormat="1" applyFont="1" applyFill="1" applyAlignment="1">
      <alignment vertical="center"/>
    </xf>
    <xf numFmtId="0" fontId="38" fillId="3" borderId="0" xfId="3" applyFont="1" applyFill="1" applyAlignment="1">
      <alignment vertical="center"/>
    </xf>
    <xf numFmtId="0" fontId="38" fillId="3" borderId="4" xfId="3" applyFont="1" applyFill="1" applyBorder="1" applyAlignment="1">
      <alignment vertical="center"/>
    </xf>
    <xf numFmtId="3" fontId="24" fillId="0" borderId="1" xfId="3" applyNumberFormat="1" applyFont="1" applyFill="1" applyBorder="1" applyAlignment="1">
      <alignment vertical="center"/>
    </xf>
    <xf numFmtId="0" fontId="39" fillId="3" borderId="1" xfId="3" applyFont="1" applyFill="1" applyBorder="1" applyAlignment="1">
      <alignment vertical="center"/>
    </xf>
    <xf numFmtId="0" fontId="39" fillId="3" borderId="0" xfId="3" applyFont="1" applyFill="1" applyAlignment="1">
      <alignment vertical="center"/>
    </xf>
    <xf numFmtId="167" fontId="5" fillId="2" borderId="0" xfId="0" applyNumberFormat="1" applyFont="1" applyFill="1" applyAlignment="1">
      <alignment horizontal="right" wrapText="1"/>
    </xf>
    <xf numFmtId="164" fontId="5" fillId="0" borderId="0" xfId="1" applyFont="1" applyAlignment="1">
      <alignment horizontal="right" wrapText="1"/>
    </xf>
    <xf numFmtId="0" fontId="31" fillId="0" borderId="0" xfId="0" applyFont="1" applyAlignment="1">
      <alignment horizontal="right" wrapText="1"/>
    </xf>
    <xf numFmtId="0" fontId="32" fillId="0" borderId="0" xfId="0" applyFont="1" applyAlignment="1">
      <alignment horizontal="right" wrapText="1"/>
    </xf>
    <xf numFmtId="0" fontId="24" fillId="3" borderId="1" xfId="3" applyNumberFormat="1" applyFont="1" applyFill="1" applyBorder="1" applyAlignment="1">
      <alignment horizontal="left" vertical="center" wrapText="1"/>
    </xf>
    <xf numFmtId="0" fontId="19" fillId="0" borderId="0" xfId="0" applyFont="1" applyAlignment="1">
      <alignment horizontal="center" vertical="center" wrapText="1"/>
    </xf>
    <xf numFmtId="166" fontId="5" fillId="3" borderId="1" xfId="0" applyNumberFormat="1" applyFont="1" applyFill="1" applyBorder="1" applyAlignment="1">
      <alignment horizontal="center" vertical="center" wrapText="1"/>
    </xf>
    <xf numFmtId="0" fontId="5" fillId="3" borderId="1" xfId="0" applyNumberFormat="1" applyFont="1" applyFill="1" applyBorder="1" applyAlignment="1">
      <alignment vertical="center" wrapText="1"/>
    </xf>
    <xf numFmtId="3" fontId="5" fillId="3" borderId="1" xfId="5" applyNumberFormat="1" applyFont="1" applyFill="1" applyBorder="1" applyAlignment="1">
      <alignment horizontal="right" vertical="center"/>
    </xf>
    <xf numFmtId="3" fontId="5" fillId="3" borderId="1" xfId="5" applyNumberFormat="1" applyFont="1" applyFill="1" applyBorder="1" applyAlignment="1">
      <alignment vertical="center"/>
    </xf>
    <xf numFmtId="4" fontId="5" fillId="3" borderId="1" xfId="4" applyNumberFormat="1" applyFont="1" applyFill="1" applyBorder="1" applyAlignment="1">
      <alignment vertical="center" wrapText="1"/>
    </xf>
    <xf numFmtId="2" fontId="5" fillId="3" borderId="1" xfId="4" applyNumberFormat="1" applyFont="1" applyFill="1" applyBorder="1" applyAlignment="1">
      <alignment vertical="center"/>
    </xf>
    <xf numFmtId="3" fontId="40" fillId="3" borderId="1" xfId="6" applyNumberFormat="1" applyFont="1" applyFill="1" applyBorder="1" applyAlignment="1">
      <alignment horizontal="right" vertical="center"/>
    </xf>
    <xf numFmtId="3" fontId="4" fillId="3" borderId="1" xfId="6" applyNumberFormat="1" applyFont="1" applyFill="1" applyBorder="1" applyAlignment="1">
      <alignment horizontal="right" vertical="center"/>
    </xf>
    <xf numFmtId="2" fontId="4" fillId="3" borderId="1" xfId="4" applyNumberFormat="1" applyFont="1" applyFill="1" applyBorder="1" applyAlignment="1">
      <alignment vertical="center"/>
    </xf>
    <xf numFmtId="3" fontId="5" fillId="3" borderId="1" xfId="0" applyNumberFormat="1" applyFont="1" applyFill="1" applyBorder="1" applyAlignment="1">
      <alignment vertical="center" wrapText="1"/>
    </xf>
    <xf numFmtId="3" fontId="5" fillId="3" borderId="1" xfId="6" applyNumberFormat="1" applyFont="1" applyFill="1" applyBorder="1" applyAlignment="1">
      <alignment horizontal="right" vertical="center"/>
    </xf>
    <xf numFmtId="3" fontId="5" fillId="3" borderId="1" xfId="0" applyNumberFormat="1" applyFont="1" applyFill="1" applyBorder="1" applyAlignment="1">
      <alignment vertical="center"/>
    </xf>
    <xf numFmtId="0" fontId="41" fillId="3" borderId="1" xfId="0" applyFont="1" applyFill="1" applyBorder="1" applyAlignment="1">
      <alignment vertical="center"/>
    </xf>
    <xf numFmtId="0" fontId="5" fillId="3" borderId="1" xfId="0" applyNumberFormat="1" applyFont="1" applyFill="1" applyBorder="1" applyAlignment="1">
      <alignment horizontal="left" vertical="center" wrapText="1"/>
    </xf>
    <xf numFmtId="3" fontId="5" fillId="3" borderId="1" xfId="0" applyNumberFormat="1" applyFont="1" applyFill="1" applyBorder="1" applyAlignment="1">
      <alignment horizontal="right" vertical="center" wrapText="1"/>
    </xf>
    <xf numFmtId="165" fontId="4" fillId="3" borderId="1" xfId="0" applyNumberFormat="1" applyFont="1" applyFill="1" applyBorder="1" applyAlignment="1">
      <alignment horizontal="right" vertical="center" wrapText="1"/>
    </xf>
    <xf numFmtId="0" fontId="4" fillId="3" borderId="1" xfId="2" applyFont="1" applyFill="1" applyBorder="1" applyAlignment="1">
      <alignment horizontal="left" vertical="center"/>
    </xf>
    <xf numFmtId="3" fontId="19" fillId="3" borderId="1" xfId="6" applyNumberFormat="1" applyFont="1" applyFill="1" applyBorder="1" applyAlignment="1">
      <alignment horizontal="right" vertical="center"/>
    </xf>
    <xf numFmtId="165" fontId="5" fillId="3" borderId="1" xfId="0" applyNumberFormat="1" applyFont="1" applyFill="1" applyBorder="1" applyAlignment="1">
      <alignment horizontal="right" vertical="center" wrapText="1"/>
    </xf>
    <xf numFmtId="0" fontId="5" fillId="0" borderId="1" xfId="0" applyNumberFormat="1" applyFont="1" applyFill="1" applyBorder="1" applyAlignment="1">
      <alignment vertical="center" wrapText="1"/>
    </xf>
    <xf numFmtId="165" fontId="5" fillId="3" borderId="1" xfId="1" applyNumberFormat="1" applyFont="1" applyFill="1" applyBorder="1" applyAlignment="1">
      <alignment horizontal="right" vertical="center" wrapText="1"/>
    </xf>
    <xf numFmtId="0" fontId="41" fillId="3" borderId="1" xfId="0" applyFont="1" applyFill="1" applyBorder="1" applyAlignment="1">
      <alignment horizontal="right" vertical="center"/>
    </xf>
    <xf numFmtId="0" fontId="5" fillId="0" borderId="1" xfId="0" applyFont="1" applyFill="1" applyBorder="1" applyAlignment="1">
      <alignment vertical="center" wrapText="1"/>
    </xf>
    <xf numFmtId="0" fontId="5" fillId="0"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0" fontId="42" fillId="3" borderId="1" xfId="0" applyFont="1" applyFill="1" applyBorder="1" applyAlignment="1">
      <alignment horizontal="right" vertical="center"/>
    </xf>
    <xf numFmtId="0" fontId="42" fillId="3" borderId="1" xfId="0" applyFont="1" applyFill="1" applyBorder="1" applyAlignment="1">
      <alignment vertical="center"/>
    </xf>
    <xf numFmtId="3" fontId="4" fillId="3" borderId="1" xfId="0" applyNumberFormat="1" applyFont="1" applyFill="1" applyBorder="1" applyAlignment="1">
      <alignment horizontal="right" vertical="center" wrapText="1"/>
    </xf>
    <xf numFmtId="0" fontId="43" fillId="3" borderId="1" xfId="3" applyNumberFormat="1" applyFont="1" applyFill="1" applyBorder="1" applyAlignment="1">
      <alignment horizontal="justify" vertical="center"/>
    </xf>
    <xf numFmtId="3" fontId="4" fillId="3" borderId="1" xfId="3" applyNumberFormat="1" applyFont="1" applyFill="1" applyBorder="1" applyAlignment="1">
      <alignment vertical="center"/>
    </xf>
    <xf numFmtId="3" fontId="30" fillId="3" borderId="0" xfId="0" applyNumberFormat="1" applyFont="1" applyFill="1" applyAlignment="1">
      <alignment vertical="center"/>
    </xf>
    <xf numFmtId="165" fontId="6" fillId="0" borderId="1" xfId="1" applyNumberFormat="1" applyFont="1" applyFill="1" applyBorder="1" applyAlignment="1">
      <alignment horizontal="left" vertical="center"/>
    </xf>
    <xf numFmtId="0" fontId="4" fillId="0" borderId="0" xfId="0" applyFont="1" applyAlignment="1">
      <alignment horizontal="center" wrapText="1"/>
    </xf>
    <xf numFmtId="0" fontId="4" fillId="0" borderId="0" xfId="0" applyFont="1" applyAlignment="1">
      <alignment horizontal="center" vertical="center" wrapText="1"/>
    </xf>
    <xf numFmtId="0" fontId="19" fillId="0" borderId="0" xfId="0" applyFont="1" applyAlignment="1">
      <alignment horizontal="center" vertical="center" wrapText="1"/>
    </xf>
    <xf numFmtId="0" fontId="36" fillId="0" borderId="5" xfId="0" applyFont="1" applyBorder="1" applyAlignment="1">
      <alignment horizontal="center" vertical="center" wrapText="1"/>
    </xf>
    <xf numFmtId="0" fontId="36" fillId="0" borderId="4" xfId="0" applyFont="1" applyBorder="1" applyAlignment="1">
      <alignment horizontal="center" vertical="center" wrapText="1"/>
    </xf>
    <xf numFmtId="0" fontId="19" fillId="0" borderId="3" xfId="0" applyFont="1" applyBorder="1" applyAlignment="1">
      <alignment horizontal="right" vertical="center" wrapText="1"/>
    </xf>
    <xf numFmtId="165" fontId="5" fillId="3" borderId="1" xfId="0" applyNumberFormat="1" applyFont="1" applyFill="1" applyBorder="1" applyAlignment="1">
      <alignment horizontal="center" vertical="center" wrapText="1"/>
    </xf>
    <xf numFmtId="165" fontId="5" fillId="3" borderId="1" xfId="1" applyNumberFormat="1" applyFont="1" applyFill="1" applyBorder="1" applyAlignment="1">
      <alignment horizontal="center" vertical="center" wrapText="1"/>
    </xf>
    <xf numFmtId="0" fontId="19" fillId="3" borderId="0" xfId="0" applyFont="1" applyFill="1" applyAlignment="1">
      <alignment horizontal="center" vertical="center" wrapText="1"/>
    </xf>
    <xf numFmtId="0" fontId="4" fillId="3" borderId="0" xfId="0" applyFont="1" applyFill="1" applyAlignment="1">
      <alignment horizontal="center" vertical="center"/>
    </xf>
    <xf numFmtId="2" fontId="7" fillId="3" borderId="1" xfId="0"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xf>
    <xf numFmtId="0" fontId="8" fillId="3" borderId="3" xfId="0" applyFont="1" applyFill="1" applyBorder="1" applyAlignment="1">
      <alignment horizontal="right" vertical="center" wrapText="1"/>
    </xf>
    <xf numFmtId="0"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11" fillId="0" borderId="1" xfId="3"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0" fontId="11" fillId="0" borderId="5" xfId="3" applyFont="1" applyFill="1" applyBorder="1" applyAlignment="1">
      <alignment horizontal="center" vertical="center" wrapText="1"/>
    </xf>
    <xf numFmtId="0" fontId="11" fillId="0" borderId="4" xfId="3"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NumberFormat="1" applyFont="1" applyFill="1" applyAlignment="1">
      <alignment horizontal="center" vertical="center"/>
    </xf>
    <xf numFmtId="0" fontId="26" fillId="0" borderId="0" xfId="0" applyNumberFormat="1" applyFont="1" applyFill="1" applyAlignment="1">
      <alignment horizontal="center" vertical="center" wrapText="1"/>
    </xf>
    <xf numFmtId="0" fontId="26" fillId="0" borderId="0" xfId="0" applyFont="1" applyFill="1" applyAlignment="1">
      <alignment horizontal="center" vertical="center" wrapText="1"/>
    </xf>
    <xf numFmtId="0" fontId="26" fillId="0" borderId="0" xfId="7" applyNumberFormat="1" applyFont="1" applyFill="1" applyBorder="1" applyAlignment="1">
      <alignment horizontal="right" vertical="center"/>
    </xf>
    <xf numFmtId="167" fontId="5" fillId="2" borderId="1" xfId="0" applyNumberFormat="1" applyFont="1" applyFill="1" applyBorder="1" applyAlignment="1">
      <alignment horizontal="right" vertical="center" wrapText="1"/>
    </xf>
    <xf numFmtId="167" fontId="4" fillId="2" borderId="1" xfId="0" applyNumberFormat="1" applyFont="1" applyFill="1" applyBorder="1" applyAlignment="1">
      <alignment horizontal="right" vertical="center" wrapText="1"/>
    </xf>
    <xf numFmtId="3" fontId="7" fillId="3" borderId="1" xfId="4" applyNumberFormat="1" applyFont="1" applyFill="1" applyBorder="1" applyAlignment="1">
      <alignment vertical="center" wrapText="1"/>
    </xf>
    <xf numFmtId="3" fontId="7" fillId="3" borderId="1" xfId="4" applyNumberFormat="1" applyFont="1" applyFill="1" applyBorder="1" applyAlignment="1">
      <alignment vertical="center"/>
    </xf>
    <xf numFmtId="3" fontId="6" fillId="3" borderId="1" xfId="4" applyNumberFormat="1" applyFont="1" applyFill="1" applyBorder="1" applyAlignment="1">
      <alignment vertical="center" wrapText="1"/>
    </xf>
    <xf numFmtId="3" fontId="6" fillId="3" borderId="1" xfId="4" applyNumberFormat="1" applyFont="1" applyFill="1" applyBorder="1" applyAlignment="1">
      <alignment vertical="center"/>
    </xf>
    <xf numFmtId="1" fontId="6" fillId="3" borderId="1" xfId="4" applyNumberFormat="1" applyFont="1" applyFill="1" applyBorder="1" applyAlignment="1">
      <alignment vertical="center"/>
    </xf>
    <xf numFmtId="1" fontId="7" fillId="3" borderId="1" xfId="4" applyNumberFormat="1" applyFont="1" applyFill="1" applyBorder="1" applyAlignment="1">
      <alignment vertical="center"/>
    </xf>
    <xf numFmtId="1" fontId="5" fillId="3" borderId="1" xfId="4" applyNumberFormat="1" applyFont="1" applyFill="1" applyBorder="1" applyAlignment="1">
      <alignment vertical="center"/>
    </xf>
    <xf numFmtId="1" fontId="4" fillId="3" borderId="1" xfId="4" applyNumberFormat="1" applyFont="1" applyFill="1" applyBorder="1" applyAlignment="1">
      <alignment vertical="center"/>
    </xf>
    <xf numFmtId="3" fontId="5" fillId="3" borderId="1" xfId="4" applyNumberFormat="1" applyFont="1" applyFill="1" applyBorder="1" applyAlignment="1">
      <alignment vertical="center" wrapText="1"/>
    </xf>
    <xf numFmtId="3" fontId="6" fillId="3" borderId="1" xfId="3" applyNumberFormat="1" applyFont="1" applyFill="1" applyBorder="1" applyAlignment="1">
      <alignment horizontal="right" vertical="center"/>
    </xf>
    <xf numFmtId="3" fontId="8" fillId="3" borderId="1" xfId="3" applyNumberFormat="1" applyFont="1" applyFill="1" applyBorder="1" applyAlignment="1">
      <alignment horizontal="right" vertical="center"/>
    </xf>
  </cellXfs>
  <cellStyles count="8">
    <cellStyle name="Comma" xfId="1" builtinId="3"/>
    <cellStyle name="Comma 2" xfId="5"/>
    <cellStyle name="Normal" xfId="0" builtinId="0"/>
    <cellStyle name="Normal 2" xfId="2"/>
    <cellStyle name="Normal 5" xfId="4"/>
    <cellStyle name="Normal 9" xfId="6"/>
    <cellStyle name="Normal_pl6Bieu so 02" xfId="3"/>
    <cellStyle name="Normal_pl6Bieu so 03" xfId="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266700</xdr:colOff>
      <xdr:row>32</xdr:row>
      <xdr:rowOff>200025</xdr:rowOff>
    </xdr:from>
    <xdr:ext cx="184731" cy="264560"/>
    <xdr:sp macro="" textlink="">
      <xdr:nvSpPr>
        <xdr:cNvPr id="2" name="TextBox 1"/>
        <xdr:cNvSpPr txBox="1"/>
      </xdr:nvSpPr>
      <xdr:spPr>
        <a:xfrm>
          <a:off x="2695575" y="1041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oneCellAnchor>
    <xdr:from>
      <xdr:col>2</xdr:col>
      <xdr:colOff>266700</xdr:colOff>
      <xdr:row>32</xdr:row>
      <xdr:rowOff>200025</xdr:rowOff>
    </xdr:from>
    <xdr:ext cx="184731" cy="264560"/>
    <xdr:sp macro="" textlink="">
      <xdr:nvSpPr>
        <xdr:cNvPr id="3" name="TextBox 2"/>
        <xdr:cNvSpPr txBox="1"/>
      </xdr:nvSpPr>
      <xdr:spPr>
        <a:xfrm>
          <a:off x="3267075" y="96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M152"/>
  <sheetViews>
    <sheetView tabSelected="1" zoomScale="110" zoomScaleNormal="110" workbookViewId="0">
      <selection activeCell="O17" sqref="O17"/>
    </sheetView>
  </sheetViews>
  <sheetFormatPr defaultColWidth="9.140625" defaultRowHeight="18.75" x14ac:dyDescent="0.3"/>
  <cols>
    <col min="1" max="1" width="6.42578125" style="116" customWidth="1"/>
    <col min="2" max="2" width="38.140625" style="1" customWidth="1"/>
    <col min="3" max="3" width="13.7109375" style="117" customWidth="1"/>
    <col min="4" max="4" width="14" style="118" customWidth="1"/>
    <col min="5" max="5" width="14.85546875" style="118" customWidth="1"/>
    <col min="6" max="6" width="10.7109375" style="162" hidden="1" customWidth="1"/>
    <col min="7" max="8" width="8.7109375" style="163" hidden="1" customWidth="1"/>
    <col min="9" max="9" width="13.140625" style="163" hidden="1" customWidth="1"/>
    <col min="10" max="10" width="14.7109375" style="122" customWidth="1"/>
    <col min="11" max="11" width="12.5703125" style="117" customWidth="1"/>
    <col min="12" max="12" width="11.7109375" style="161" customWidth="1"/>
    <col min="13" max="13" width="11.28515625" style="113" bestFit="1" customWidth="1"/>
    <col min="14" max="16384" width="9.140625" style="1"/>
  </cols>
  <sheetData>
    <row r="1" spans="1:13" ht="19.5" customHeight="1" x14ac:dyDescent="0.3">
      <c r="A1" s="198" t="s">
        <v>152</v>
      </c>
      <c r="B1" s="198"/>
      <c r="C1" s="198"/>
      <c r="D1" s="198"/>
      <c r="E1" s="198"/>
      <c r="F1" s="198"/>
      <c r="G1" s="198"/>
      <c r="H1" s="198"/>
      <c r="I1" s="198"/>
      <c r="J1" s="198"/>
      <c r="K1" s="198"/>
      <c r="L1" s="198"/>
    </row>
    <row r="2" spans="1:13" ht="19.5" customHeight="1" x14ac:dyDescent="0.3">
      <c r="A2" s="199" t="s">
        <v>213</v>
      </c>
      <c r="B2" s="199"/>
      <c r="C2" s="199"/>
      <c r="D2" s="199"/>
      <c r="E2" s="199"/>
      <c r="F2" s="199"/>
      <c r="G2" s="199"/>
      <c r="H2" s="199"/>
      <c r="I2" s="199"/>
      <c r="J2" s="199"/>
      <c r="K2" s="199"/>
      <c r="L2" s="199"/>
    </row>
    <row r="3" spans="1:13" s="5" customFormat="1" ht="25.9" customHeight="1" x14ac:dyDescent="0.2">
      <c r="A3" s="200" t="s">
        <v>221</v>
      </c>
      <c r="B3" s="200"/>
      <c r="C3" s="200"/>
      <c r="D3" s="200"/>
      <c r="E3" s="200"/>
      <c r="F3" s="200"/>
      <c r="G3" s="200"/>
      <c r="H3" s="200"/>
      <c r="I3" s="200"/>
      <c r="J3" s="200"/>
      <c r="K3" s="200"/>
      <c r="L3" s="200"/>
      <c r="M3" s="3"/>
    </row>
    <row r="4" spans="1:13" s="5" customFormat="1" ht="10.5" customHeight="1" x14ac:dyDescent="0.2">
      <c r="A4" s="165"/>
      <c r="B4" s="165"/>
      <c r="C4" s="165"/>
      <c r="D4" s="165"/>
      <c r="E4" s="165"/>
      <c r="F4" s="165"/>
      <c r="G4" s="165"/>
      <c r="H4" s="165"/>
      <c r="I4" s="165"/>
      <c r="J4" s="165"/>
      <c r="K4" s="165"/>
      <c r="L4" s="165"/>
      <c r="M4" s="3"/>
    </row>
    <row r="5" spans="1:13" ht="23.25" customHeight="1" x14ac:dyDescent="0.3">
      <c r="E5" s="119"/>
      <c r="F5" s="120"/>
      <c r="G5" s="121"/>
      <c r="H5" s="121"/>
      <c r="I5" s="121"/>
      <c r="K5" s="203" t="s">
        <v>15</v>
      </c>
      <c r="L5" s="203"/>
      <c r="M5" s="203"/>
    </row>
    <row r="6" spans="1:13" s="2" customFormat="1" ht="82.5" customHeight="1" x14ac:dyDescent="0.2">
      <c r="A6" s="114" t="s">
        <v>31</v>
      </c>
      <c r="B6" s="114" t="s">
        <v>38</v>
      </c>
      <c r="C6" s="123" t="s">
        <v>16</v>
      </c>
      <c r="D6" s="114" t="s">
        <v>57</v>
      </c>
      <c r="E6" s="114" t="s">
        <v>17</v>
      </c>
      <c r="F6" s="124" t="s">
        <v>37</v>
      </c>
      <c r="G6" s="125"/>
      <c r="H6" s="125"/>
      <c r="I6" s="125"/>
      <c r="J6" s="126" t="s">
        <v>222</v>
      </c>
      <c r="K6" s="123" t="s">
        <v>223</v>
      </c>
      <c r="L6" s="127" t="s">
        <v>18</v>
      </c>
      <c r="M6" s="114" t="s">
        <v>219</v>
      </c>
    </row>
    <row r="7" spans="1:13" s="2" customFormat="1" ht="31.5" customHeight="1" x14ac:dyDescent="0.2">
      <c r="A7" s="201" t="s">
        <v>33</v>
      </c>
      <c r="B7" s="202"/>
      <c r="C7" s="129">
        <f>C8+C14</f>
        <v>596998</v>
      </c>
      <c r="D7" s="129">
        <f>D8+D14+D17+D20</f>
        <v>208035</v>
      </c>
      <c r="E7" s="129">
        <f>E8+E14+E17+E20</f>
        <v>805033</v>
      </c>
      <c r="F7" s="129" t="e">
        <f t="shared" ref="F7:I7" si="0">F8+F14+F17+F20</f>
        <v>#REF!</v>
      </c>
      <c r="G7" s="129" t="e">
        <f t="shared" si="0"/>
        <v>#REF!</v>
      </c>
      <c r="H7" s="129" t="e">
        <f t="shared" si="0"/>
        <v>#REF!</v>
      </c>
      <c r="I7" s="129" t="e">
        <f t="shared" si="0"/>
        <v>#REF!</v>
      </c>
      <c r="J7" s="130">
        <f>J8+J14+J17+J20</f>
        <v>896722</v>
      </c>
      <c r="K7" s="131">
        <f t="shared" ref="K7:K16" si="1">J7/C7*100</f>
        <v>150.20519331723054</v>
      </c>
      <c r="L7" s="131">
        <f t="shared" ref="L7:L20" si="2">J7/E7*100</f>
        <v>111.38947099063019</v>
      </c>
      <c r="M7" s="131"/>
    </row>
    <row r="8" spans="1:13" s="3" customFormat="1" ht="45" customHeight="1" x14ac:dyDescent="0.2">
      <c r="A8" s="132" t="s">
        <v>0</v>
      </c>
      <c r="B8" s="133" t="s">
        <v>68</v>
      </c>
      <c r="C8" s="129">
        <v>50170</v>
      </c>
      <c r="D8" s="129"/>
      <c r="E8" s="129">
        <f>C8+D8</f>
        <v>50170</v>
      </c>
      <c r="F8" s="129" t="e">
        <f>#REF!+#REF!+#REF!+#REF!+#REF!+#REF!+F9</f>
        <v>#REF!</v>
      </c>
      <c r="G8" s="129" t="e">
        <f>#REF!+#REF!+#REF!+#REF!+#REF!+#REF!+G9</f>
        <v>#REF!</v>
      </c>
      <c r="H8" s="129" t="e">
        <f>#REF!+#REF!+#REF!+#REF!+#REF!+#REF!+H9</f>
        <v>#REF!</v>
      </c>
      <c r="I8" s="129" t="e">
        <f>#REF!+#REF!+#REF!+#REF!+#REF!+#REF!+I9</f>
        <v>#REF!</v>
      </c>
      <c r="J8" s="130">
        <v>70133</v>
      </c>
      <c r="K8" s="131">
        <f t="shared" si="1"/>
        <v>139.7907115806259</v>
      </c>
      <c r="L8" s="131">
        <f t="shared" si="2"/>
        <v>139.7907115806259</v>
      </c>
      <c r="M8" s="131">
        <f>J8/52414*100</f>
        <v>133.80585339794712</v>
      </c>
    </row>
    <row r="9" spans="1:13" s="5" customFormat="1" ht="24.95" hidden="1" customHeight="1" x14ac:dyDescent="0.2">
      <c r="A9" s="128">
        <v>7</v>
      </c>
      <c r="B9" s="134" t="s">
        <v>19</v>
      </c>
      <c r="C9" s="135">
        <f>SUM(C10:C13)</f>
        <v>0</v>
      </c>
      <c r="D9" s="136"/>
      <c r="E9" s="135">
        <f>SUM(E10:E13)</f>
        <v>0</v>
      </c>
      <c r="F9" s="137"/>
      <c r="G9" s="138">
        <f>+F9/4</f>
        <v>0</v>
      </c>
      <c r="H9" s="138">
        <f>+G9*2</f>
        <v>0</v>
      </c>
      <c r="I9" s="138"/>
      <c r="J9" s="139"/>
      <c r="K9" s="131" t="e">
        <f t="shared" si="1"/>
        <v>#DIV/0!</v>
      </c>
      <c r="L9" s="131" t="e">
        <f t="shared" si="2"/>
        <v>#DIV/0!</v>
      </c>
      <c r="M9" s="112"/>
    </row>
    <row r="10" spans="1:13" s="3" customFormat="1" ht="24.95" hidden="1" customHeight="1" x14ac:dyDescent="0.2">
      <c r="A10" s="128"/>
      <c r="B10" s="134" t="s">
        <v>20</v>
      </c>
      <c r="C10" s="135"/>
      <c r="D10" s="136"/>
      <c r="E10" s="135">
        <f>+C10+D10</f>
        <v>0</v>
      </c>
      <c r="F10" s="137"/>
      <c r="G10" s="138">
        <f>+F10/4</f>
        <v>0</v>
      </c>
      <c r="H10" s="138">
        <f>+G10*2</f>
        <v>0</v>
      </c>
      <c r="I10" s="138"/>
      <c r="J10" s="139"/>
      <c r="K10" s="131" t="e">
        <f t="shared" si="1"/>
        <v>#DIV/0!</v>
      </c>
      <c r="L10" s="131" t="e">
        <f t="shared" si="2"/>
        <v>#DIV/0!</v>
      </c>
      <c r="M10" s="112"/>
    </row>
    <row r="11" spans="1:13" s="5" customFormat="1" ht="24.95" hidden="1" customHeight="1" x14ac:dyDescent="0.2">
      <c r="A11" s="128"/>
      <c r="B11" s="134" t="s">
        <v>21</v>
      </c>
      <c r="C11" s="135"/>
      <c r="D11" s="136"/>
      <c r="E11" s="135">
        <f>+C11+D11</f>
        <v>0</v>
      </c>
      <c r="F11" s="137"/>
      <c r="G11" s="138">
        <f>+F11/4</f>
        <v>0</v>
      </c>
      <c r="H11" s="138">
        <f>+G11*2</f>
        <v>0</v>
      </c>
      <c r="I11" s="138"/>
      <c r="J11" s="139"/>
      <c r="K11" s="131" t="e">
        <f t="shared" si="1"/>
        <v>#DIV/0!</v>
      </c>
      <c r="L11" s="131" t="e">
        <f t="shared" si="2"/>
        <v>#DIV/0!</v>
      </c>
      <c r="M11" s="112"/>
    </row>
    <row r="12" spans="1:13" s="5" customFormat="1" ht="24.95" hidden="1" customHeight="1" x14ac:dyDescent="0.2">
      <c r="A12" s="128"/>
      <c r="B12" s="134" t="s">
        <v>22</v>
      </c>
      <c r="C12" s="135"/>
      <c r="D12" s="136"/>
      <c r="E12" s="135">
        <f>+C12+D12</f>
        <v>0</v>
      </c>
      <c r="F12" s="137"/>
      <c r="G12" s="138">
        <f>+F12/4</f>
        <v>0</v>
      </c>
      <c r="H12" s="138">
        <f>+G12*2</f>
        <v>0</v>
      </c>
      <c r="I12" s="138"/>
      <c r="J12" s="139"/>
      <c r="K12" s="131" t="e">
        <f t="shared" si="1"/>
        <v>#DIV/0!</v>
      </c>
      <c r="L12" s="131" t="e">
        <f t="shared" si="2"/>
        <v>#DIV/0!</v>
      </c>
      <c r="M12" s="112"/>
    </row>
    <row r="13" spans="1:13" s="3" customFormat="1" ht="24.95" hidden="1" customHeight="1" x14ac:dyDescent="0.2">
      <c r="A13" s="128"/>
      <c r="B13" s="134" t="s">
        <v>34</v>
      </c>
      <c r="C13" s="135"/>
      <c r="D13" s="136"/>
      <c r="E13" s="135">
        <f>+C13+D13</f>
        <v>0</v>
      </c>
      <c r="F13" s="137"/>
      <c r="G13" s="138">
        <f>+F13/4</f>
        <v>0</v>
      </c>
      <c r="H13" s="138">
        <f>+G13*2</f>
        <v>0</v>
      </c>
      <c r="I13" s="138"/>
      <c r="J13" s="139"/>
      <c r="K13" s="131" t="e">
        <f t="shared" si="1"/>
        <v>#DIV/0!</v>
      </c>
      <c r="L13" s="131" t="e">
        <f t="shared" si="2"/>
        <v>#DIV/0!</v>
      </c>
      <c r="M13" s="112"/>
    </row>
    <row r="14" spans="1:13" s="5" customFormat="1" ht="30" customHeight="1" x14ac:dyDescent="0.2">
      <c r="A14" s="132" t="s">
        <v>1</v>
      </c>
      <c r="B14" s="140" t="s">
        <v>23</v>
      </c>
      <c r="C14" s="129">
        <f>C15+C16</f>
        <v>546828</v>
      </c>
      <c r="D14" s="129">
        <f>D15+D16</f>
        <v>19287</v>
      </c>
      <c r="E14" s="129">
        <f>E15+E16</f>
        <v>566115</v>
      </c>
      <c r="F14" s="129">
        <f t="shared" ref="F14:I14" si="3">F15+F16</f>
        <v>0</v>
      </c>
      <c r="G14" s="129">
        <f t="shared" si="3"/>
        <v>0</v>
      </c>
      <c r="H14" s="129">
        <f t="shared" si="3"/>
        <v>0</v>
      </c>
      <c r="I14" s="129">
        <f t="shared" si="3"/>
        <v>0</v>
      </c>
      <c r="J14" s="129">
        <f>J15+J16</f>
        <v>637841</v>
      </c>
      <c r="K14" s="131">
        <f>J14/C14*100</f>
        <v>116.64380755923251</v>
      </c>
      <c r="L14" s="131">
        <f t="shared" si="2"/>
        <v>112.66986389691141</v>
      </c>
      <c r="M14" s="112"/>
    </row>
    <row r="15" spans="1:13" s="5" customFormat="1" ht="30" customHeight="1" x14ac:dyDescent="0.2">
      <c r="A15" s="128">
        <v>1</v>
      </c>
      <c r="B15" s="134" t="s">
        <v>24</v>
      </c>
      <c r="C15" s="141">
        <v>510591</v>
      </c>
      <c r="D15" s="136"/>
      <c r="E15" s="141">
        <f>D15+C15</f>
        <v>510591</v>
      </c>
      <c r="F15" s="141"/>
      <c r="G15" s="141"/>
      <c r="H15" s="141"/>
      <c r="I15" s="141"/>
      <c r="J15" s="142">
        <v>510591</v>
      </c>
      <c r="K15" s="224">
        <f t="shared" si="1"/>
        <v>100</v>
      </c>
      <c r="L15" s="224">
        <f t="shared" si="2"/>
        <v>100</v>
      </c>
      <c r="M15" s="112"/>
    </row>
    <row r="16" spans="1:13" s="3" customFormat="1" ht="30" customHeight="1" x14ac:dyDescent="0.2">
      <c r="A16" s="128">
        <v>2</v>
      </c>
      <c r="B16" s="134" t="s">
        <v>25</v>
      </c>
      <c r="C16" s="144">
        <v>36237</v>
      </c>
      <c r="D16" s="144">
        <v>19287</v>
      </c>
      <c r="E16" s="144">
        <f>D16+C16</f>
        <v>55524</v>
      </c>
      <c r="F16" s="144"/>
      <c r="G16" s="144"/>
      <c r="H16" s="144"/>
      <c r="I16" s="144"/>
      <c r="J16" s="145">
        <v>127250</v>
      </c>
      <c r="K16" s="143">
        <f t="shared" si="1"/>
        <v>351.16041614923972</v>
      </c>
      <c r="L16" s="143">
        <f t="shared" si="2"/>
        <v>229.18017433902457</v>
      </c>
      <c r="M16" s="112"/>
    </row>
    <row r="17" spans="1:13" s="3" customFormat="1" ht="30" customHeight="1" x14ac:dyDescent="0.2">
      <c r="A17" s="114" t="s">
        <v>3</v>
      </c>
      <c r="B17" s="112" t="s">
        <v>2</v>
      </c>
      <c r="C17" s="146"/>
      <c r="D17" s="146">
        <f>D18+D19</f>
        <v>9135</v>
      </c>
      <c r="E17" s="146">
        <f>E18+E19</f>
        <v>9135</v>
      </c>
      <c r="F17" s="146"/>
      <c r="G17" s="146"/>
      <c r="H17" s="146"/>
      <c r="I17" s="146"/>
      <c r="J17" s="147">
        <f>J18+J19</f>
        <v>9135</v>
      </c>
      <c r="K17" s="143"/>
      <c r="L17" s="225">
        <f t="shared" si="2"/>
        <v>100</v>
      </c>
      <c r="M17" s="112"/>
    </row>
    <row r="18" spans="1:13" s="5" customFormat="1" ht="30" customHeight="1" x14ac:dyDescent="0.2">
      <c r="A18" s="148">
        <v>1</v>
      </c>
      <c r="B18" s="149" t="s">
        <v>113</v>
      </c>
      <c r="C18" s="150"/>
      <c r="D18" s="144">
        <v>3992</v>
      </c>
      <c r="E18" s="144">
        <f>D18</f>
        <v>3992</v>
      </c>
      <c r="F18" s="144"/>
      <c r="G18" s="144"/>
      <c r="H18" s="144"/>
      <c r="I18" s="144"/>
      <c r="J18" s="151">
        <v>3992</v>
      </c>
      <c r="K18" s="143"/>
      <c r="L18" s="224">
        <f t="shared" si="2"/>
        <v>100</v>
      </c>
      <c r="M18" s="112"/>
    </row>
    <row r="19" spans="1:13" s="5" customFormat="1" ht="30" customHeight="1" x14ac:dyDescent="0.2">
      <c r="A19" s="148">
        <v>2</v>
      </c>
      <c r="B19" s="149" t="s">
        <v>114</v>
      </c>
      <c r="C19" s="150"/>
      <c r="D19" s="144">
        <v>5143</v>
      </c>
      <c r="E19" s="144">
        <f>D19</f>
        <v>5143</v>
      </c>
      <c r="F19" s="144"/>
      <c r="G19" s="144"/>
      <c r="H19" s="144"/>
      <c r="I19" s="144"/>
      <c r="J19" s="151">
        <v>5143</v>
      </c>
      <c r="K19" s="143"/>
      <c r="L19" s="224">
        <f t="shared" si="2"/>
        <v>100</v>
      </c>
      <c r="M19" s="112"/>
    </row>
    <row r="20" spans="1:13" s="159" customFormat="1" ht="47.25" customHeight="1" x14ac:dyDescent="0.2">
      <c r="A20" s="152" t="s">
        <v>35</v>
      </c>
      <c r="B20" s="164" t="s">
        <v>224</v>
      </c>
      <c r="C20" s="153"/>
      <c r="D20" s="153">
        <v>179613</v>
      </c>
      <c r="E20" s="153">
        <f>D20</f>
        <v>179613</v>
      </c>
      <c r="F20" s="153">
        <f>E20</f>
        <v>179613</v>
      </c>
      <c r="G20" s="154"/>
      <c r="H20" s="155"/>
      <c r="I20" s="156"/>
      <c r="J20" s="157">
        <v>179613</v>
      </c>
      <c r="K20" s="143"/>
      <c r="L20" s="225">
        <f t="shared" si="2"/>
        <v>100</v>
      </c>
      <c r="M20" s="158"/>
    </row>
    <row r="21" spans="1:13" x14ac:dyDescent="0.3">
      <c r="C21" s="160"/>
      <c r="D21" s="119"/>
      <c r="E21" s="119"/>
      <c r="F21" s="120" t="e">
        <f>#REF!-#REF!</f>
        <v>#REF!</v>
      </c>
      <c r="G21" s="121"/>
      <c r="H21" s="121"/>
      <c r="I21" s="121"/>
    </row>
    <row r="22" spans="1:13" x14ac:dyDescent="0.3">
      <c r="C22" s="160"/>
      <c r="D22" s="119"/>
      <c r="E22" s="119"/>
      <c r="F22" s="120"/>
      <c r="G22" s="121"/>
      <c r="H22" s="121"/>
      <c r="I22" s="121"/>
    </row>
    <row r="23" spans="1:13" x14ac:dyDescent="0.3">
      <c r="C23" s="160"/>
      <c r="D23" s="119"/>
      <c r="E23" s="119"/>
      <c r="F23" s="120"/>
      <c r="G23" s="121"/>
      <c r="H23" s="121"/>
      <c r="I23" s="121"/>
    </row>
    <row r="24" spans="1:13" x14ac:dyDescent="0.3">
      <c r="C24" s="160"/>
      <c r="D24" s="119"/>
      <c r="E24" s="119"/>
      <c r="F24" s="120"/>
      <c r="G24" s="121"/>
      <c r="H24" s="121"/>
      <c r="I24" s="121"/>
    </row>
    <row r="25" spans="1:13" x14ac:dyDescent="0.3">
      <c r="C25" s="160"/>
      <c r="D25" s="119"/>
      <c r="E25" s="119"/>
      <c r="F25" s="120"/>
      <c r="G25" s="121"/>
      <c r="H25" s="121"/>
      <c r="I25" s="121"/>
    </row>
    <row r="26" spans="1:13" x14ac:dyDescent="0.3">
      <c r="C26" s="160"/>
      <c r="D26" s="119"/>
      <c r="E26" s="119"/>
      <c r="F26" s="120"/>
      <c r="G26" s="121"/>
      <c r="H26" s="121"/>
      <c r="I26" s="121"/>
    </row>
    <row r="27" spans="1:13" x14ac:dyDescent="0.3">
      <c r="C27" s="160"/>
      <c r="D27" s="119"/>
      <c r="E27" s="119"/>
      <c r="F27" s="120"/>
      <c r="G27" s="121"/>
      <c r="H27" s="121"/>
      <c r="I27" s="121"/>
    </row>
    <row r="28" spans="1:13" x14ac:dyDescent="0.3">
      <c r="C28" s="160"/>
      <c r="D28" s="119"/>
      <c r="E28" s="119"/>
      <c r="F28" s="120"/>
      <c r="G28" s="121"/>
      <c r="H28" s="121"/>
      <c r="I28" s="121"/>
    </row>
    <row r="29" spans="1:13" x14ac:dyDescent="0.3">
      <c r="C29" s="160"/>
      <c r="D29" s="119"/>
      <c r="E29" s="119"/>
      <c r="F29" s="120"/>
      <c r="G29" s="121"/>
      <c r="H29" s="121"/>
      <c r="I29" s="121"/>
    </row>
    <row r="30" spans="1:13" x14ac:dyDescent="0.3">
      <c r="C30" s="160"/>
      <c r="D30" s="119"/>
      <c r="E30" s="119"/>
      <c r="F30" s="120"/>
      <c r="G30" s="121"/>
      <c r="H30" s="121"/>
      <c r="I30" s="121"/>
    </row>
    <row r="31" spans="1:13" x14ac:dyDescent="0.3">
      <c r="C31" s="160"/>
      <c r="D31" s="119"/>
      <c r="E31" s="119"/>
      <c r="F31" s="120"/>
      <c r="G31" s="121"/>
      <c r="H31" s="121"/>
      <c r="I31" s="121"/>
    </row>
    <row r="32" spans="1:13" x14ac:dyDescent="0.3">
      <c r="C32" s="160"/>
      <c r="D32" s="119"/>
      <c r="E32" s="119"/>
      <c r="F32" s="120"/>
      <c r="G32" s="121"/>
      <c r="H32" s="121"/>
      <c r="I32" s="121"/>
    </row>
    <row r="33" spans="1:13" x14ac:dyDescent="0.3">
      <c r="C33" s="160"/>
      <c r="D33" s="119"/>
      <c r="E33" s="119"/>
      <c r="F33" s="120"/>
      <c r="G33" s="121"/>
      <c r="H33" s="121"/>
      <c r="I33" s="121"/>
    </row>
    <row r="34" spans="1:13" x14ac:dyDescent="0.3">
      <c r="A34" s="1"/>
      <c r="C34" s="160"/>
      <c r="D34" s="119"/>
      <c r="E34" s="119"/>
      <c r="F34" s="120"/>
      <c r="G34" s="121"/>
      <c r="H34" s="121"/>
      <c r="I34" s="121"/>
      <c r="J34" s="1"/>
      <c r="K34" s="1"/>
      <c r="L34" s="1"/>
      <c r="M34" s="1"/>
    </row>
    <row r="35" spans="1:13" x14ac:dyDescent="0.3">
      <c r="A35" s="1"/>
      <c r="C35" s="160"/>
      <c r="D35" s="119"/>
      <c r="E35" s="119"/>
      <c r="F35" s="120"/>
      <c r="G35" s="121"/>
      <c r="H35" s="121"/>
      <c r="I35" s="121"/>
      <c r="J35" s="1"/>
      <c r="K35" s="1"/>
      <c r="L35" s="1"/>
      <c r="M35" s="1"/>
    </row>
    <row r="36" spans="1:13" x14ac:dyDescent="0.3">
      <c r="A36" s="1"/>
      <c r="C36" s="160"/>
      <c r="D36" s="119"/>
      <c r="E36" s="119"/>
      <c r="F36" s="120"/>
      <c r="G36" s="121"/>
      <c r="H36" s="121"/>
      <c r="I36" s="121"/>
      <c r="J36" s="1"/>
      <c r="K36" s="1"/>
      <c r="L36" s="1"/>
      <c r="M36" s="1"/>
    </row>
    <row r="37" spans="1:13" x14ac:dyDescent="0.3">
      <c r="A37" s="1"/>
      <c r="C37" s="160"/>
      <c r="D37" s="119"/>
      <c r="E37" s="119"/>
      <c r="F37" s="120"/>
      <c r="G37" s="121"/>
      <c r="H37" s="121"/>
      <c r="I37" s="121"/>
      <c r="J37" s="1"/>
      <c r="K37" s="1"/>
      <c r="L37" s="1"/>
      <c r="M37" s="1"/>
    </row>
    <row r="38" spans="1:13" x14ac:dyDescent="0.3">
      <c r="A38" s="1"/>
      <c r="C38" s="160"/>
      <c r="D38" s="119"/>
      <c r="E38" s="119"/>
      <c r="F38" s="120"/>
      <c r="G38" s="121"/>
      <c r="H38" s="121"/>
      <c r="I38" s="121"/>
      <c r="J38" s="1"/>
      <c r="K38" s="1"/>
      <c r="L38" s="1"/>
      <c r="M38" s="1"/>
    </row>
    <row r="39" spans="1:13" x14ac:dyDescent="0.3">
      <c r="A39" s="1"/>
      <c r="C39" s="160"/>
      <c r="D39" s="119"/>
      <c r="E39" s="119"/>
      <c r="F39" s="120"/>
      <c r="G39" s="121"/>
      <c r="H39" s="121"/>
      <c r="I39" s="121"/>
      <c r="J39" s="1"/>
      <c r="K39" s="1"/>
      <c r="L39" s="1"/>
      <c r="M39" s="1"/>
    </row>
    <row r="40" spans="1:13" x14ac:dyDescent="0.3">
      <c r="A40" s="1"/>
      <c r="C40" s="160"/>
      <c r="D40" s="119"/>
      <c r="E40" s="119"/>
      <c r="F40" s="120"/>
      <c r="G40" s="121"/>
      <c r="H40" s="121"/>
      <c r="I40" s="121"/>
      <c r="J40" s="1"/>
      <c r="K40" s="1"/>
      <c r="L40" s="1"/>
      <c r="M40" s="1"/>
    </row>
    <row r="41" spans="1:13" x14ac:dyDescent="0.3">
      <c r="A41" s="1"/>
      <c r="C41" s="160"/>
      <c r="D41" s="119"/>
      <c r="E41" s="119"/>
      <c r="F41" s="120"/>
      <c r="G41" s="121"/>
      <c r="H41" s="121"/>
      <c r="I41" s="121"/>
      <c r="J41" s="1"/>
      <c r="K41" s="1"/>
      <c r="L41" s="1"/>
      <c r="M41" s="1"/>
    </row>
    <row r="42" spans="1:13" x14ac:dyDescent="0.3">
      <c r="A42" s="1"/>
      <c r="C42" s="160"/>
      <c r="D42" s="119"/>
      <c r="E42" s="119"/>
      <c r="F42" s="120"/>
      <c r="G42" s="121"/>
      <c r="H42" s="121"/>
      <c r="I42" s="121"/>
      <c r="J42" s="1"/>
      <c r="K42" s="1"/>
      <c r="L42" s="1"/>
      <c r="M42" s="1"/>
    </row>
    <row r="43" spans="1:13" x14ac:dyDescent="0.3">
      <c r="A43" s="1"/>
      <c r="C43" s="160"/>
      <c r="D43" s="119"/>
      <c r="E43" s="119"/>
      <c r="F43" s="120"/>
      <c r="G43" s="121"/>
      <c r="H43" s="121"/>
      <c r="I43" s="121"/>
      <c r="J43" s="1"/>
      <c r="K43" s="1"/>
      <c r="L43" s="1"/>
      <c r="M43" s="1"/>
    </row>
    <row r="44" spans="1:13" x14ac:dyDescent="0.3">
      <c r="A44" s="1"/>
      <c r="C44" s="160"/>
      <c r="D44" s="119"/>
      <c r="E44" s="119"/>
      <c r="F44" s="120"/>
      <c r="G44" s="121"/>
      <c r="H44" s="121"/>
      <c r="I44" s="121"/>
      <c r="J44" s="1"/>
      <c r="K44" s="1"/>
      <c r="L44" s="1"/>
      <c r="M44" s="1"/>
    </row>
    <row r="45" spans="1:13" x14ac:dyDescent="0.3">
      <c r="A45" s="1"/>
      <c r="C45" s="160"/>
      <c r="D45" s="119"/>
      <c r="E45" s="119"/>
      <c r="F45" s="120"/>
      <c r="G45" s="121"/>
      <c r="H45" s="121"/>
      <c r="I45" s="121"/>
      <c r="J45" s="1"/>
      <c r="K45" s="1"/>
      <c r="L45" s="1"/>
      <c r="M45" s="1"/>
    </row>
    <row r="46" spans="1:13" x14ac:dyDescent="0.3">
      <c r="A46" s="1"/>
      <c r="C46" s="160"/>
      <c r="D46" s="119"/>
      <c r="E46" s="119"/>
      <c r="F46" s="120"/>
      <c r="G46" s="121"/>
      <c r="H46" s="121"/>
      <c r="I46" s="121"/>
      <c r="J46" s="1"/>
      <c r="K46" s="1"/>
      <c r="L46" s="1"/>
      <c r="M46" s="1"/>
    </row>
    <row r="47" spans="1:13" x14ac:dyDescent="0.3">
      <c r="A47" s="1"/>
      <c r="C47" s="160"/>
      <c r="D47" s="119"/>
      <c r="E47" s="119"/>
      <c r="F47" s="120"/>
      <c r="G47" s="121"/>
      <c r="H47" s="121"/>
      <c r="I47" s="121"/>
      <c r="J47" s="1"/>
      <c r="K47" s="1"/>
      <c r="L47" s="1"/>
      <c r="M47" s="1"/>
    </row>
    <row r="48" spans="1:13" x14ac:dyDescent="0.3">
      <c r="A48" s="1"/>
      <c r="C48" s="160"/>
      <c r="D48" s="119"/>
      <c r="E48" s="119"/>
      <c r="F48" s="120"/>
      <c r="G48" s="121"/>
      <c r="H48" s="121"/>
      <c r="I48" s="121"/>
      <c r="J48" s="1"/>
      <c r="K48" s="1"/>
      <c r="L48" s="1"/>
      <c r="M48" s="1"/>
    </row>
    <row r="49" spans="1:13" x14ac:dyDescent="0.3">
      <c r="A49" s="1"/>
      <c r="C49" s="160"/>
      <c r="D49" s="119"/>
      <c r="E49" s="119"/>
      <c r="F49" s="120"/>
      <c r="G49" s="121"/>
      <c r="H49" s="121"/>
      <c r="I49" s="121"/>
      <c r="J49" s="1"/>
      <c r="K49" s="1"/>
      <c r="L49" s="1"/>
      <c r="M49" s="1"/>
    </row>
    <row r="50" spans="1:13" x14ac:dyDescent="0.3">
      <c r="A50" s="1"/>
      <c r="C50" s="160"/>
      <c r="D50" s="119"/>
      <c r="E50" s="119"/>
      <c r="F50" s="120"/>
      <c r="G50" s="121"/>
      <c r="H50" s="121"/>
      <c r="I50" s="121"/>
      <c r="J50" s="1"/>
      <c r="K50" s="1"/>
      <c r="L50" s="1"/>
      <c r="M50" s="1"/>
    </row>
    <row r="51" spans="1:13" x14ac:dyDescent="0.3">
      <c r="A51" s="1"/>
      <c r="C51" s="160"/>
      <c r="D51" s="119"/>
      <c r="E51" s="119"/>
      <c r="F51" s="120"/>
      <c r="G51" s="121"/>
      <c r="H51" s="121"/>
      <c r="I51" s="121"/>
      <c r="J51" s="1"/>
      <c r="K51" s="1"/>
      <c r="L51" s="1"/>
      <c r="M51" s="1"/>
    </row>
    <row r="52" spans="1:13" x14ac:dyDescent="0.3">
      <c r="A52" s="1"/>
      <c r="C52" s="160"/>
      <c r="D52" s="119"/>
      <c r="E52" s="119"/>
      <c r="F52" s="120"/>
      <c r="G52" s="121"/>
      <c r="H52" s="121"/>
      <c r="I52" s="121"/>
      <c r="J52" s="1"/>
      <c r="K52" s="1"/>
      <c r="L52" s="1"/>
      <c r="M52" s="1"/>
    </row>
    <row r="53" spans="1:13" x14ac:dyDescent="0.3">
      <c r="A53" s="1"/>
      <c r="C53" s="160"/>
      <c r="D53" s="119"/>
      <c r="E53" s="119"/>
      <c r="F53" s="120"/>
      <c r="G53" s="121"/>
      <c r="H53" s="121"/>
      <c r="I53" s="121"/>
      <c r="J53" s="1"/>
      <c r="K53" s="1"/>
      <c r="L53" s="1"/>
      <c r="M53" s="1"/>
    </row>
    <row r="54" spans="1:13" x14ac:dyDescent="0.3">
      <c r="A54" s="1"/>
      <c r="C54" s="160"/>
      <c r="D54" s="119"/>
      <c r="E54" s="119"/>
      <c r="F54" s="120"/>
      <c r="G54" s="121"/>
      <c r="H54" s="121"/>
      <c r="I54" s="121"/>
      <c r="J54" s="1"/>
      <c r="K54" s="1"/>
      <c r="L54" s="1"/>
      <c r="M54" s="1"/>
    </row>
    <row r="55" spans="1:13" x14ac:dyDescent="0.3">
      <c r="A55" s="1"/>
      <c r="C55" s="160"/>
      <c r="D55" s="119"/>
      <c r="E55" s="119"/>
      <c r="F55" s="120"/>
      <c r="G55" s="121"/>
      <c r="H55" s="121"/>
      <c r="I55" s="121"/>
      <c r="J55" s="1"/>
      <c r="K55" s="1"/>
      <c r="L55" s="1"/>
      <c r="M55" s="1"/>
    </row>
    <row r="56" spans="1:13" x14ac:dyDescent="0.3">
      <c r="A56" s="1"/>
      <c r="C56" s="160"/>
      <c r="D56" s="119"/>
      <c r="E56" s="119"/>
      <c r="F56" s="120"/>
      <c r="G56" s="121"/>
      <c r="H56" s="121"/>
      <c r="I56" s="121"/>
      <c r="J56" s="1"/>
      <c r="K56" s="1"/>
      <c r="L56" s="1"/>
      <c r="M56" s="1"/>
    </row>
    <row r="57" spans="1:13" x14ac:dyDescent="0.3">
      <c r="A57" s="1"/>
      <c r="C57" s="160"/>
      <c r="D57" s="119"/>
      <c r="E57" s="119"/>
      <c r="F57" s="120"/>
      <c r="G57" s="121"/>
      <c r="H57" s="121"/>
      <c r="I57" s="121"/>
      <c r="J57" s="1"/>
      <c r="K57" s="1"/>
      <c r="L57" s="1"/>
      <c r="M57" s="1"/>
    </row>
    <row r="58" spans="1:13" x14ac:dyDescent="0.3">
      <c r="A58" s="1"/>
      <c r="C58" s="160"/>
      <c r="D58" s="119"/>
      <c r="E58" s="119"/>
      <c r="F58" s="120"/>
      <c r="G58" s="121"/>
      <c r="H58" s="121"/>
      <c r="I58" s="121"/>
      <c r="J58" s="1"/>
      <c r="K58" s="1"/>
      <c r="L58" s="1"/>
      <c r="M58" s="1"/>
    </row>
    <row r="59" spans="1:13" x14ac:dyDescent="0.3">
      <c r="A59" s="1"/>
      <c r="C59" s="160"/>
      <c r="D59" s="119"/>
      <c r="E59" s="119"/>
      <c r="F59" s="120"/>
      <c r="G59" s="121"/>
      <c r="H59" s="121"/>
      <c r="I59" s="121"/>
      <c r="J59" s="1"/>
      <c r="K59" s="1"/>
      <c r="L59" s="1"/>
      <c r="M59" s="1"/>
    </row>
    <row r="60" spans="1:13" x14ac:dyDescent="0.3">
      <c r="A60" s="1"/>
      <c r="C60" s="160"/>
      <c r="D60" s="119"/>
      <c r="E60" s="119"/>
      <c r="F60" s="120"/>
      <c r="G60" s="121"/>
      <c r="H60" s="121"/>
      <c r="I60" s="121"/>
      <c r="J60" s="1"/>
      <c r="K60" s="1"/>
      <c r="L60" s="1"/>
      <c r="M60" s="1"/>
    </row>
    <row r="61" spans="1:13" x14ac:dyDescent="0.3">
      <c r="A61" s="1"/>
      <c r="C61" s="160"/>
      <c r="D61" s="119"/>
      <c r="E61" s="119"/>
      <c r="F61" s="120"/>
      <c r="G61" s="121"/>
      <c r="H61" s="121"/>
      <c r="I61" s="121"/>
      <c r="J61" s="1"/>
      <c r="K61" s="1"/>
      <c r="L61" s="1"/>
      <c r="M61" s="1"/>
    </row>
    <row r="62" spans="1:13" x14ac:dyDescent="0.3">
      <c r="A62" s="1"/>
      <c r="C62" s="160"/>
      <c r="D62" s="119"/>
      <c r="E62" s="119"/>
      <c r="F62" s="120"/>
      <c r="G62" s="121"/>
      <c r="H62" s="121"/>
      <c r="I62" s="121"/>
      <c r="J62" s="1"/>
      <c r="K62" s="1"/>
      <c r="L62" s="1"/>
      <c r="M62" s="1"/>
    </row>
    <row r="63" spans="1:13" x14ac:dyDescent="0.3">
      <c r="A63" s="1"/>
      <c r="C63" s="160"/>
      <c r="D63" s="119"/>
      <c r="E63" s="119"/>
      <c r="F63" s="120"/>
      <c r="G63" s="121"/>
      <c r="H63" s="121"/>
      <c r="I63" s="121"/>
      <c r="J63" s="1"/>
      <c r="K63" s="1"/>
      <c r="L63" s="1"/>
      <c r="M63" s="1"/>
    </row>
    <row r="64" spans="1:13" x14ac:dyDescent="0.3">
      <c r="A64" s="1"/>
      <c r="C64" s="160"/>
      <c r="D64" s="119"/>
      <c r="E64" s="119"/>
      <c r="F64" s="120"/>
      <c r="G64" s="121"/>
      <c r="H64" s="121"/>
      <c r="I64" s="121"/>
      <c r="J64" s="1"/>
      <c r="K64" s="1"/>
      <c r="L64" s="1"/>
      <c r="M64" s="1"/>
    </row>
    <row r="65" spans="1:13" x14ac:dyDescent="0.3">
      <c r="A65" s="1"/>
      <c r="C65" s="160"/>
      <c r="D65" s="119"/>
      <c r="E65" s="119"/>
      <c r="F65" s="120"/>
      <c r="G65" s="121"/>
      <c r="H65" s="121"/>
      <c r="I65" s="121"/>
      <c r="J65" s="1"/>
      <c r="K65" s="1"/>
      <c r="L65" s="1"/>
      <c r="M65" s="1"/>
    </row>
    <row r="66" spans="1:13" x14ac:dyDescent="0.3">
      <c r="A66" s="1"/>
      <c r="C66" s="160"/>
      <c r="D66" s="119"/>
      <c r="E66" s="119"/>
      <c r="F66" s="120"/>
      <c r="G66" s="121"/>
      <c r="H66" s="121"/>
      <c r="I66" s="121"/>
      <c r="J66" s="1"/>
      <c r="K66" s="1"/>
      <c r="L66" s="1"/>
      <c r="M66" s="1"/>
    </row>
    <row r="67" spans="1:13" x14ac:dyDescent="0.3">
      <c r="A67" s="1"/>
      <c r="C67" s="160"/>
      <c r="D67" s="119"/>
      <c r="E67" s="119"/>
      <c r="F67" s="120"/>
      <c r="G67" s="121"/>
      <c r="H67" s="121"/>
      <c r="I67" s="121"/>
      <c r="J67" s="1"/>
      <c r="K67" s="1"/>
      <c r="L67" s="1"/>
      <c r="M67" s="1"/>
    </row>
    <row r="68" spans="1:13" x14ac:dyDescent="0.3">
      <c r="A68" s="1"/>
      <c r="C68" s="160"/>
      <c r="D68" s="119"/>
      <c r="E68" s="119"/>
      <c r="F68" s="120"/>
      <c r="G68" s="121"/>
      <c r="H68" s="121"/>
      <c r="I68" s="121"/>
      <c r="J68" s="1"/>
      <c r="K68" s="1"/>
      <c r="L68" s="1"/>
      <c r="M68" s="1"/>
    </row>
    <row r="69" spans="1:13" x14ac:dyDescent="0.3">
      <c r="A69" s="1"/>
      <c r="C69" s="160"/>
      <c r="D69" s="119"/>
      <c r="E69" s="119"/>
      <c r="F69" s="120"/>
      <c r="G69" s="121"/>
      <c r="H69" s="121"/>
      <c r="I69" s="121"/>
      <c r="J69" s="1"/>
      <c r="K69" s="1"/>
      <c r="L69" s="1"/>
      <c r="M69" s="1"/>
    </row>
    <row r="70" spans="1:13" x14ac:dyDescent="0.3">
      <c r="A70" s="1"/>
      <c r="C70" s="160"/>
      <c r="D70" s="119"/>
      <c r="E70" s="119"/>
      <c r="F70" s="120"/>
      <c r="G70" s="121"/>
      <c r="H70" s="121"/>
      <c r="I70" s="121"/>
      <c r="J70" s="1"/>
      <c r="K70" s="1"/>
      <c r="L70" s="1"/>
      <c r="M70" s="1"/>
    </row>
    <row r="71" spans="1:13" x14ac:dyDescent="0.3">
      <c r="A71" s="1"/>
      <c r="C71" s="160"/>
      <c r="D71" s="119"/>
      <c r="E71" s="119"/>
      <c r="F71" s="120"/>
      <c r="G71" s="121"/>
      <c r="H71" s="121"/>
      <c r="I71" s="121"/>
      <c r="J71" s="1"/>
      <c r="K71" s="1"/>
      <c r="L71" s="1"/>
      <c r="M71" s="1"/>
    </row>
    <row r="72" spans="1:13" x14ac:dyDescent="0.3">
      <c r="A72" s="1"/>
      <c r="C72" s="160"/>
      <c r="D72" s="119"/>
      <c r="E72" s="119"/>
      <c r="F72" s="120"/>
      <c r="G72" s="121"/>
      <c r="H72" s="121"/>
      <c r="I72" s="121"/>
      <c r="J72" s="1"/>
      <c r="K72" s="1"/>
      <c r="L72" s="1"/>
      <c r="M72" s="1"/>
    </row>
    <row r="73" spans="1:13" x14ac:dyDescent="0.3">
      <c r="A73" s="1"/>
      <c r="C73" s="160"/>
      <c r="D73" s="119"/>
      <c r="E73" s="119"/>
      <c r="F73" s="120"/>
      <c r="G73" s="121"/>
      <c r="H73" s="121"/>
      <c r="I73" s="121"/>
      <c r="J73" s="1"/>
      <c r="K73" s="1"/>
      <c r="L73" s="1"/>
      <c r="M73" s="1"/>
    </row>
    <row r="74" spans="1:13" x14ac:dyDescent="0.3">
      <c r="A74" s="1"/>
      <c r="C74" s="160"/>
      <c r="D74" s="119"/>
      <c r="E74" s="119"/>
      <c r="F74" s="120"/>
      <c r="G74" s="121"/>
      <c r="H74" s="121"/>
      <c r="I74" s="121"/>
      <c r="J74" s="1"/>
      <c r="K74" s="1"/>
      <c r="L74" s="1"/>
      <c r="M74" s="1"/>
    </row>
    <row r="75" spans="1:13" x14ac:dyDescent="0.3">
      <c r="A75" s="1"/>
      <c r="C75" s="160"/>
      <c r="D75" s="119"/>
      <c r="E75" s="119"/>
      <c r="F75" s="120"/>
      <c r="G75" s="121"/>
      <c r="H75" s="121"/>
      <c r="I75" s="121"/>
      <c r="J75" s="1"/>
      <c r="K75" s="1"/>
      <c r="L75" s="1"/>
      <c r="M75" s="1"/>
    </row>
    <row r="76" spans="1:13" x14ac:dyDescent="0.3">
      <c r="A76" s="1"/>
      <c r="C76" s="160"/>
      <c r="D76" s="119"/>
      <c r="E76" s="119"/>
      <c r="F76" s="120"/>
      <c r="G76" s="121"/>
      <c r="H76" s="121"/>
      <c r="I76" s="121"/>
      <c r="J76" s="1"/>
      <c r="K76" s="1"/>
      <c r="L76" s="1"/>
      <c r="M76" s="1"/>
    </row>
    <row r="77" spans="1:13" x14ac:dyDescent="0.3">
      <c r="A77" s="1"/>
      <c r="C77" s="160"/>
      <c r="D77" s="119"/>
      <c r="E77" s="119"/>
      <c r="F77" s="120"/>
      <c r="G77" s="121"/>
      <c r="H77" s="121"/>
      <c r="I77" s="121"/>
      <c r="J77" s="1"/>
      <c r="K77" s="1"/>
      <c r="L77" s="1"/>
      <c r="M77" s="1"/>
    </row>
    <row r="78" spans="1:13" x14ac:dyDescent="0.3">
      <c r="A78" s="1"/>
      <c r="C78" s="160"/>
      <c r="D78" s="119"/>
      <c r="E78" s="119"/>
      <c r="F78" s="120"/>
      <c r="G78" s="121"/>
      <c r="H78" s="121"/>
      <c r="I78" s="121"/>
      <c r="J78" s="1"/>
      <c r="K78" s="1"/>
      <c r="L78" s="1"/>
      <c r="M78" s="1"/>
    </row>
    <row r="79" spans="1:13" x14ac:dyDescent="0.3">
      <c r="A79" s="1"/>
      <c r="C79" s="160"/>
      <c r="D79" s="119"/>
      <c r="E79" s="119"/>
      <c r="F79" s="120"/>
      <c r="G79" s="121"/>
      <c r="H79" s="121"/>
      <c r="I79" s="121"/>
      <c r="J79" s="1"/>
      <c r="K79" s="1"/>
      <c r="L79" s="1"/>
      <c r="M79" s="1"/>
    </row>
    <row r="80" spans="1:13" x14ac:dyDescent="0.3">
      <c r="A80" s="1"/>
      <c r="C80" s="160"/>
      <c r="D80" s="119"/>
      <c r="E80" s="119"/>
      <c r="F80" s="120"/>
      <c r="G80" s="121"/>
      <c r="H80" s="121"/>
      <c r="I80" s="121"/>
      <c r="J80" s="1"/>
      <c r="K80" s="1"/>
      <c r="L80" s="1"/>
      <c r="M80" s="1"/>
    </row>
    <row r="81" spans="1:13" x14ac:dyDescent="0.3">
      <c r="A81" s="1"/>
      <c r="C81" s="160"/>
      <c r="D81" s="119"/>
      <c r="E81" s="119"/>
      <c r="F81" s="120"/>
      <c r="G81" s="121"/>
      <c r="H81" s="121"/>
      <c r="I81" s="121"/>
      <c r="J81" s="1"/>
      <c r="K81" s="1"/>
      <c r="L81" s="1"/>
      <c r="M81" s="1"/>
    </row>
    <row r="82" spans="1:13" x14ac:dyDescent="0.3">
      <c r="A82" s="1"/>
      <c r="C82" s="160"/>
      <c r="D82" s="119"/>
      <c r="E82" s="119"/>
      <c r="F82" s="120"/>
      <c r="G82" s="121"/>
      <c r="H82" s="121"/>
      <c r="I82" s="121"/>
      <c r="J82" s="1"/>
      <c r="K82" s="1"/>
      <c r="L82" s="1"/>
      <c r="M82" s="1"/>
    </row>
    <row r="83" spans="1:13" x14ac:dyDescent="0.3">
      <c r="A83" s="1"/>
      <c r="C83" s="160"/>
      <c r="D83" s="119"/>
      <c r="E83" s="119"/>
      <c r="F83" s="120"/>
      <c r="G83" s="121"/>
      <c r="H83" s="121"/>
      <c r="I83" s="121"/>
      <c r="J83" s="1"/>
      <c r="K83" s="1"/>
      <c r="L83" s="1"/>
      <c r="M83" s="1"/>
    </row>
    <row r="84" spans="1:13" x14ac:dyDescent="0.3">
      <c r="A84" s="1"/>
      <c r="C84" s="160"/>
      <c r="D84" s="119"/>
      <c r="E84" s="119"/>
      <c r="F84" s="120"/>
      <c r="G84" s="121"/>
      <c r="H84" s="121"/>
      <c r="I84" s="121"/>
      <c r="J84" s="1"/>
      <c r="K84" s="1"/>
      <c r="L84" s="1"/>
      <c r="M84" s="1"/>
    </row>
    <row r="85" spans="1:13" x14ac:dyDescent="0.3">
      <c r="A85" s="1"/>
      <c r="C85" s="160"/>
      <c r="D85" s="119"/>
      <c r="E85" s="119"/>
      <c r="F85" s="120"/>
      <c r="G85" s="121"/>
      <c r="H85" s="121"/>
      <c r="I85" s="121"/>
      <c r="J85" s="1"/>
      <c r="K85" s="1"/>
      <c r="L85" s="1"/>
      <c r="M85" s="1"/>
    </row>
    <row r="86" spans="1:13" x14ac:dyDescent="0.3">
      <c r="A86" s="1"/>
      <c r="C86" s="160"/>
      <c r="D86" s="119"/>
      <c r="E86" s="119"/>
      <c r="F86" s="120"/>
      <c r="G86" s="121"/>
      <c r="H86" s="121"/>
      <c r="I86" s="121"/>
      <c r="J86" s="1"/>
      <c r="K86" s="1"/>
      <c r="L86" s="1"/>
      <c r="M86" s="1"/>
    </row>
    <row r="87" spans="1:13" x14ac:dyDescent="0.3">
      <c r="A87" s="1"/>
      <c r="C87" s="160"/>
      <c r="D87" s="119"/>
      <c r="E87" s="119"/>
      <c r="F87" s="120"/>
      <c r="G87" s="121"/>
      <c r="H87" s="121"/>
      <c r="I87" s="121"/>
      <c r="J87" s="1"/>
      <c r="K87" s="1"/>
      <c r="L87" s="1"/>
      <c r="M87" s="1"/>
    </row>
    <row r="88" spans="1:13" x14ac:dyDescent="0.3">
      <c r="A88" s="1"/>
      <c r="C88" s="160"/>
      <c r="D88" s="119"/>
      <c r="E88" s="119"/>
      <c r="F88" s="120"/>
      <c r="G88" s="121"/>
      <c r="H88" s="121"/>
      <c r="I88" s="121"/>
      <c r="J88" s="1"/>
      <c r="K88" s="1"/>
      <c r="L88" s="1"/>
      <c r="M88" s="1"/>
    </row>
    <row r="89" spans="1:13" x14ac:dyDescent="0.3">
      <c r="A89" s="1"/>
      <c r="C89" s="160"/>
      <c r="D89" s="119"/>
      <c r="E89" s="119"/>
      <c r="F89" s="120"/>
      <c r="G89" s="121"/>
      <c r="H89" s="121"/>
      <c r="I89" s="121"/>
      <c r="J89" s="1"/>
      <c r="K89" s="1"/>
      <c r="L89" s="1"/>
      <c r="M89" s="1"/>
    </row>
    <row r="90" spans="1:13" x14ac:dyDescent="0.3">
      <c r="A90" s="1"/>
      <c r="C90" s="160"/>
      <c r="D90" s="119"/>
      <c r="E90" s="119"/>
      <c r="F90" s="120"/>
      <c r="G90" s="121"/>
      <c r="H90" s="121"/>
      <c r="I90" s="121"/>
      <c r="J90" s="1"/>
      <c r="K90" s="1"/>
      <c r="L90" s="1"/>
      <c r="M90" s="1"/>
    </row>
    <row r="91" spans="1:13" x14ac:dyDescent="0.3">
      <c r="A91" s="1"/>
      <c r="C91" s="160"/>
      <c r="D91" s="119"/>
      <c r="E91" s="119"/>
      <c r="F91" s="120"/>
      <c r="G91" s="121"/>
      <c r="H91" s="121"/>
      <c r="I91" s="121"/>
      <c r="J91" s="1"/>
      <c r="K91" s="1"/>
      <c r="L91" s="1"/>
      <c r="M91" s="1"/>
    </row>
    <row r="92" spans="1:13" x14ac:dyDescent="0.3">
      <c r="A92" s="1"/>
      <c r="C92" s="160"/>
      <c r="D92" s="119"/>
      <c r="E92" s="119"/>
      <c r="F92" s="120"/>
      <c r="G92" s="121"/>
      <c r="H92" s="121"/>
      <c r="I92" s="121"/>
      <c r="J92" s="1"/>
      <c r="K92" s="1"/>
      <c r="L92" s="1"/>
      <c r="M92" s="1"/>
    </row>
    <row r="93" spans="1:13" x14ac:dyDescent="0.3">
      <c r="A93" s="1"/>
      <c r="C93" s="160"/>
      <c r="D93" s="119"/>
      <c r="E93" s="119"/>
      <c r="F93" s="120"/>
      <c r="G93" s="121"/>
      <c r="H93" s="121"/>
      <c r="I93" s="121"/>
      <c r="J93" s="1"/>
      <c r="K93" s="1"/>
      <c r="L93" s="1"/>
      <c r="M93" s="1"/>
    </row>
    <row r="94" spans="1:13" x14ac:dyDescent="0.3">
      <c r="A94" s="1"/>
      <c r="C94" s="160"/>
      <c r="D94" s="119"/>
      <c r="E94" s="119"/>
      <c r="F94" s="120"/>
      <c r="G94" s="121"/>
      <c r="H94" s="121"/>
      <c r="I94" s="121"/>
      <c r="J94" s="1"/>
      <c r="K94" s="1"/>
      <c r="L94" s="1"/>
      <c r="M94" s="1"/>
    </row>
    <row r="95" spans="1:13" x14ac:dyDescent="0.3">
      <c r="A95" s="1"/>
      <c r="C95" s="160"/>
      <c r="D95" s="119"/>
      <c r="E95" s="119"/>
      <c r="F95" s="120"/>
      <c r="G95" s="121"/>
      <c r="H95" s="121"/>
      <c r="I95" s="121"/>
      <c r="J95" s="1"/>
      <c r="K95" s="1"/>
      <c r="L95" s="1"/>
      <c r="M95" s="1"/>
    </row>
    <row r="96" spans="1:13" x14ac:dyDescent="0.3">
      <c r="A96" s="1"/>
      <c r="C96" s="160"/>
      <c r="D96" s="119"/>
      <c r="E96" s="119"/>
      <c r="F96" s="120"/>
      <c r="G96" s="121"/>
      <c r="H96" s="121"/>
      <c r="I96" s="121"/>
      <c r="J96" s="1"/>
      <c r="K96" s="1"/>
      <c r="L96" s="1"/>
      <c r="M96" s="1"/>
    </row>
    <row r="97" spans="1:13" x14ac:dyDescent="0.3">
      <c r="A97" s="1"/>
      <c r="C97" s="160"/>
      <c r="D97" s="119"/>
      <c r="E97" s="119"/>
      <c r="F97" s="120"/>
      <c r="G97" s="121"/>
      <c r="H97" s="121"/>
      <c r="I97" s="121"/>
      <c r="J97" s="1"/>
      <c r="K97" s="1"/>
      <c r="L97" s="1"/>
      <c r="M97" s="1"/>
    </row>
    <row r="98" spans="1:13" x14ac:dyDescent="0.3">
      <c r="A98" s="1"/>
      <c r="C98" s="160"/>
      <c r="D98" s="119"/>
      <c r="E98" s="119"/>
      <c r="F98" s="120"/>
      <c r="G98" s="121"/>
      <c r="H98" s="121"/>
      <c r="I98" s="121"/>
      <c r="J98" s="1"/>
      <c r="K98" s="1"/>
      <c r="L98" s="1"/>
      <c r="M98" s="1"/>
    </row>
    <row r="99" spans="1:13" x14ac:dyDescent="0.3">
      <c r="A99" s="1"/>
      <c r="C99" s="160"/>
      <c r="D99" s="119"/>
      <c r="E99" s="119"/>
      <c r="F99" s="120"/>
      <c r="G99" s="121"/>
      <c r="H99" s="121"/>
      <c r="I99" s="121"/>
      <c r="J99" s="1"/>
      <c r="K99" s="1"/>
      <c r="L99" s="1"/>
      <c r="M99" s="1"/>
    </row>
    <row r="100" spans="1:13" x14ac:dyDescent="0.3">
      <c r="A100" s="1"/>
      <c r="C100" s="160"/>
      <c r="D100" s="119"/>
      <c r="E100" s="119"/>
      <c r="F100" s="120"/>
      <c r="G100" s="121"/>
      <c r="H100" s="121"/>
      <c r="I100" s="121"/>
      <c r="J100" s="1"/>
      <c r="K100" s="1"/>
      <c r="L100" s="1"/>
      <c r="M100" s="1"/>
    </row>
    <row r="101" spans="1:13" x14ac:dyDescent="0.3">
      <c r="A101" s="1"/>
      <c r="C101" s="160"/>
      <c r="D101" s="119"/>
      <c r="E101" s="119"/>
      <c r="F101" s="120"/>
      <c r="G101" s="121"/>
      <c r="H101" s="121"/>
      <c r="I101" s="121"/>
      <c r="J101" s="1"/>
      <c r="K101" s="1"/>
      <c r="L101" s="1"/>
      <c r="M101" s="1"/>
    </row>
    <row r="102" spans="1:13" x14ac:dyDescent="0.3">
      <c r="A102" s="1"/>
      <c r="C102" s="160"/>
      <c r="D102" s="119"/>
      <c r="E102" s="119"/>
      <c r="F102" s="120"/>
      <c r="G102" s="121"/>
      <c r="H102" s="121"/>
      <c r="I102" s="121"/>
      <c r="J102" s="1"/>
      <c r="K102" s="1"/>
      <c r="L102" s="1"/>
      <c r="M102" s="1"/>
    </row>
    <row r="103" spans="1:13" x14ac:dyDescent="0.3">
      <c r="A103" s="1"/>
      <c r="C103" s="160"/>
      <c r="D103" s="119"/>
      <c r="E103" s="119"/>
      <c r="F103" s="120"/>
      <c r="G103" s="121"/>
      <c r="H103" s="121"/>
      <c r="I103" s="121"/>
      <c r="J103" s="1"/>
      <c r="K103" s="1"/>
      <c r="L103" s="1"/>
      <c r="M103" s="1"/>
    </row>
    <row r="104" spans="1:13" x14ac:dyDescent="0.3">
      <c r="A104" s="1"/>
      <c r="C104" s="160"/>
      <c r="D104" s="119"/>
      <c r="E104" s="119"/>
      <c r="F104" s="120"/>
      <c r="G104" s="121"/>
      <c r="H104" s="121"/>
      <c r="I104" s="121"/>
      <c r="J104" s="1"/>
      <c r="K104" s="1"/>
      <c r="L104" s="1"/>
      <c r="M104" s="1"/>
    </row>
    <row r="105" spans="1:13" x14ac:dyDescent="0.3">
      <c r="A105" s="1"/>
      <c r="C105" s="160"/>
      <c r="D105" s="119"/>
      <c r="E105" s="119"/>
      <c r="F105" s="120"/>
      <c r="G105" s="121"/>
      <c r="H105" s="121"/>
      <c r="I105" s="121"/>
      <c r="J105" s="1"/>
      <c r="K105" s="1"/>
      <c r="L105" s="1"/>
      <c r="M105" s="1"/>
    </row>
    <row r="106" spans="1:13" x14ac:dyDescent="0.3">
      <c r="A106" s="1"/>
      <c r="C106" s="160"/>
      <c r="D106" s="119"/>
      <c r="E106" s="119"/>
      <c r="F106" s="120"/>
      <c r="G106" s="121"/>
      <c r="H106" s="121"/>
      <c r="I106" s="121"/>
      <c r="J106" s="1"/>
      <c r="K106" s="1"/>
      <c r="L106" s="1"/>
      <c r="M106" s="1"/>
    </row>
    <row r="107" spans="1:13" x14ac:dyDescent="0.3">
      <c r="A107" s="1"/>
      <c r="C107" s="160"/>
      <c r="D107" s="119"/>
      <c r="E107" s="119"/>
      <c r="F107" s="120"/>
      <c r="G107" s="121"/>
      <c r="H107" s="121"/>
      <c r="I107" s="121"/>
      <c r="J107" s="1"/>
      <c r="K107" s="1"/>
      <c r="L107" s="1"/>
      <c r="M107" s="1"/>
    </row>
    <row r="108" spans="1:13" x14ac:dyDescent="0.3">
      <c r="A108" s="1"/>
      <c r="C108" s="160"/>
      <c r="D108" s="119"/>
      <c r="E108" s="119"/>
      <c r="F108" s="120"/>
      <c r="G108" s="121"/>
      <c r="H108" s="121"/>
      <c r="I108" s="121"/>
      <c r="J108" s="1"/>
      <c r="K108" s="1"/>
      <c r="L108" s="1"/>
      <c r="M108" s="1"/>
    </row>
    <row r="109" spans="1:13" x14ac:dyDescent="0.3">
      <c r="A109" s="1"/>
      <c r="C109" s="160"/>
      <c r="D109" s="119"/>
      <c r="E109" s="119"/>
      <c r="F109" s="120"/>
      <c r="G109" s="121"/>
      <c r="H109" s="121"/>
      <c r="I109" s="121"/>
      <c r="J109" s="1"/>
      <c r="K109" s="1"/>
      <c r="L109" s="1"/>
      <c r="M109" s="1"/>
    </row>
    <row r="110" spans="1:13" x14ac:dyDescent="0.3">
      <c r="A110" s="1"/>
      <c r="C110" s="160"/>
      <c r="D110" s="119"/>
      <c r="E110" s="119"/>
      <c r="F110" s="120"/>
      <c r="G110" s="121"/>
      <c r="H110" s="121"/>
      <c r="I110" s="121"/>
      <c r="J110" s="1"/>
      <c r="K110" s="1"/>
      <c r="L110" s="1"/>
      <c r="M110" s="1"/>
    </row>
    <row r="111" spans="1:13" x14ac:dyDescent="0.3">
      <c r="A111" s="1"/>
      <c r="C111" s="160"/>
      <c r="D111" s="119"/>
      <c r="E111" s="119"/>
      <c r="F111" s="120"/>
      <c r="G111" s="121"/>
      <c r="H111" s="121"/>
      <c r="I111" s="121"/>
      <c r="J111" s="1"/>
      <c r="K111" s="1"/>
      <c r="L111" s="1"/>
      <c r="M111" s="1"/>
    </row>
    <row r="112" spans="1:13" x14ac:dyDescent="0.3">
      <c r="A112" s="1"/>
      <c r="C112" s="160"/>
      <c r="D112" s="119"/>
      <c r="E112" s="119"/>
      <c r="F112" s="120"/>
      <c r="G112" s="121"/>
      <c r="H112" s="121"/>
      <c r="I112" s="121"/>
      <c r="J112" s="1"/>
      <c r="K112" s="1"/>
      <c r="L112" s="1"/>
      <c r="M112" s="1"/>
    </row>
    <row r="113" spans="1:13" x14ac:dyDescent="0.3">
      <c r="A113" s="1"/>
      <c r="C113" s="160"/>
      <c r="D113" s="119"/>
      <c r="E113" s="119"/>
      <c r="F113" s="120"/>
      <c r="G113" s="121"/>
      <c r="H113" s="121"/>
      <c r="I113" s="121"/>
      <c r="J113" s="1"/>
      <c r="K113" s="1"/>
      <c r="L113" s="1"/>
      <c r="M113" s="1"/>
    </row>
    <row r="114" spans="1:13" x14ac:dyDescent="0.3">
      <c r="A114" s="1"/>
      <c r="C114" s="160"/>
      <c r="D114" s="119"/>
      <c r="E114" s="119"/>
      <c r="F114" s="120"/>
      <c r="G114" s="121"/>
      <c r="H114" s="121"/>
      <c r="I114" s="121"/>
      <c r="J114" s="1"/>
      <c r="K114" s="1"/>
      <c r="L114" s="1"/>
      <c r="M114" s="1"/>
    </row>
    <row r="115" spans="1:13" x14ac:dyDescent="0.3">
      <c r="A115" s="1"/>
      <c r="C115" s="160"/>
      <c r="D115" s="119"/>
      <c r="E115" s="119"/>
      <c r="F115" s="120"/>
      <c r="G115" s="121"/>
      <c r="H115" s="121"/>
      <c r="I115" s="121"/>
      <c r="J115" s="1"/>
      <c r="K115" s="1"/>
      <c r="L115" s="1"/>
      <c r="M115" s="1"/>
    </row>
    <row r="116" spans="1:13" x14ac:dyDescent="0.3">
      <c r="A116" s="1"/>
      <c r="C116" s="160"/>
      <c r="D116" s="119"/>
      <c r="E116" s="119"/>
      <c r="F116" s="120"/>
      <c r="G116" s="121"/>
      <c r="H116" s="121"/>
      <c r="I116" s="121"/>
      <c r="J116" s="1"/>
      <c r="K116" s="1"/>
      <c r="L116" s="1"/>
      <c r="M116" s="1"/>
    </row>
    <row r="117" spans="1:13" x14ac:dyDescent="0.3">
      <c r="A117" s="1"/>
      <c r="C117" s="160"/>
      <c r="D117" s="119"/>
      <c r="E117" s="119"/>
      <c r="F117" s="120"/>
      <c r="G117" s="121"/>
      <c r="H117" s="121"/>
      <c r="I117" s="121"/>
      <c r="J117" s="1"/>
      <c r="K117" s="1"/>
      <c r="L117" s="1"/>
      <c r="M117" s="1"/>
    </row>
    <row r="118" spans="1:13" x14ac:dyDescent="0.3">
      <c r="A118" s="1"/>
      <c r="C118" s="160"/>
      <c r="D118" s="119"/>
      <c r="E118" s="119"/>
      <c r="F118" s="120"/>
      <c r="G118" s="121"/>
      <c r="H118" s="121"/>
      <c r="I118" s="121"/>
      <c r="J118" s="1"/>
      <c r="K118" s="1"/>
      <c r="L118" s="1"/>
      <c r="M118" s="1"/>
    </row>
    <row r="119" spans="1:13" x14ac:dyDescent="0.3">
      <c r="A119" s="1"/>
      <c r="C119" s="160"/>
      <c r="D119" s="119"/>
      <c r="E119" s="119"/>
      <c r="F119" s="120"/>
      <c r="G119" s="121"/>
      <c r="H119" s="121"/>
      <c r="I119" s="121"/>
      <c r="J119" s="1"/>
      <c r="K119" s="1"/>
      <c r="L119" s="1"/>
      <c r="M119" s="1"/>
    </row>
    <row r="120" spans="1:13" x14ac:dyDescent="0.3">
      <c r="A120" s="1"/>
      <c r="C120" s="160"/>
      <c r="D120" s="119"/>
      <c r="E120" s="119"/>
      <c r="F120" s="120"/>
      <c r="G120" s="121"/>
      <c r="H120" s="121"/>
      <c r="I120" s="121"/>
      <c r="J120" s="1"/>
      <c r="K120" s="1"/>
      <c r="L120" s="1"/>
      <c r="M120" s="1"/>
    </row>
    <row r="121" spans="1:13" x14ac:dyDescent="0.3">
      <c r="A121" s="1"/>
      <c r="C121" s="160"/>
      <c r="D121" s="119"/>
      <c r="E121" s="119"/>
      <c r="F121" s="120"/>
      <c r="G121" s="121"/>
      <c r="H121" s="121"/>
      <c r="I121" s="121"/>
      <c r="J121" s="1"/>
      <c r="K121" s="1"/>
      <c r="L121" s="1"/>
      <c r="M121" s="1"/>
    </row>
    <row r="122" spans="1:13" x14ac:dyDescent="0.3">
      <c r="A122" s="1"/>
      <c r="C122" s="160"/>
      <c r="D122" s="119"/>
      <c r="E122" s="119"/>
      <c r="F122" s="120"/>
      <c r="G122" s="121"/>
      <c r="H122" s="121"/>
      <c r="I122" s="121"/>
      <c r="J122" s="1"/>
      <c r="K122" s="1"/>
      <c r="L122" s="1"/>
      <c r="M122" s="1"/>
    </row>
    <row r="123" spans="1:13" x14ac:dyDescent="0.3">
      <c r="A123" s="1"/>
      <c r="C123" s="160"/>
      <c r="D123" s="119"/>
      <c r="E123" s="119"/>
      <c r="F123" s="120"/>
      <c r="G123" s="121"/>
      <c r="H123" s="121"/>
      <c r="I123" s="121"/>
      <c r="J123" s="1"/>
      <c r="K123" s="1"/>
      <c r="L123" s="1"/>
      <c r="M123" s="1"/>
    </row>
    <row r="124" spans="1:13" x14ac:dyDescent="0.3">
      <c r="A124" s="1"/>
      <c r="C124" s="160"/>
      <c r="D124" s="119"/>
      <c r="E124" s="119"/>
      <c r="F124" s="120"/>
      <c r="G124" s="121"/>
      <c r="H124" s="121"/>
      <c r="I124" s="121"/>
      <c r="J124" s="1"/>
      <c r="K124" s="1"/>
      <c r="L124" s="1"/>
      <c r="M124" s="1"/>
    </row>
    <row r="125" spans="1:13" x14ac:dyDescent="0.3">
      <c r="A125" s="1"/>
      <c r="C125" s="160"/>
      <c r="D125" s="119"/>
      <c r="E125" s="119"/>
      <c r="F125" s="120"/>
      <c r="G125" s="121"/>
      <c r="H125" s="121"/>
      <c r="I125" s="121"/>
      <c r="J125" s="1"/>
      <c r="K125" s="1"/>
      <c r="L125" s="1"/>
      <c r="M125" s="1"/>
    </row>
    <row r="126" spans="1:13" x14ac:dyDescent="0.3">
      <c r="A126" s="1"/>
      <c r="C126" s="160"/>
      <c r="D126" s="119"/>
      <c r="E126" s="119"/>
      <c r="F126" s="120"/>
      <c r="G126" s="121"/>
      <c r="H126" s="121"/>
      <c r="I126" s="121"/>
      <c r="J126" s="1"/>
      <c r="K126" s="1"/>
      <c r="L126" s="1"/>
      <c r="M126" s="1"/>
    </row>
    <row r="127" spans="1:13" x14ac:dyDescent="0.3">
      <c r="A127" s="1"/>
      <c r="C127" s="160"/>
      <c r="D127" s="119"/>
      <c r="E127" s="119"/>
      <c r="F127" s="120"/>
      <c r="G127" s="121"/>
      <c r="H127" s="121"/>
      <c r="I127" s="121"/>
      <c r="J127" s="1"/>
      <c r="K127" s="1"/>
      <c r="L127" s="1"/>
      <c r="M127" s="1"/>
    </row>
    <row r="128" spans="1:13" x14ac:dyDescent="0.3">
      <c r="A128" s="1"/>
      <c r="C128" s="160"/>
      <c r="D128" s="119"/>
      <c r="E128" s="119"/>
      <c r="F128" s="120"/>
      <c r="G128" s="121"/>
      <c r="H128" s="121"/>
      <c r="I128" s="121"/>
      <c r="J128" s="1"/>
      <c r="K128" s="1"/>
      <c r="L128" s="1"/>
      <c r="M128" s="1"/>
    </row>
    <row r="129" spans="1:13" x14ac:dyDescent="0.3">
      <c r="A129" s="1"/>
      <c r="C129" s="160"/>
      <c r="D129" s="119"/>
      <c r="E129" s="119"/>
      <c r="F129" s="120"/>
      <c r="G129" s="121"/>
      <c r="H129" s="121"/>
      <c r="I129" s="121"/>
      <c r="J129" s="1"/>
      <c r="K129" s="1"/>
      <c r="L129" s="1"/>
      <c r="M129" s="1"/>
    </row>
    <row r="130" spans="1:13" x14ac:dyDescent="0.3">
      <c r="A130" s="1"/>
      <c r="C130" s="160"/>
      <c r="D130" s="119"/>
      <c r="E130" s="119"/>
      <c r="F130" s="120"/>
      <c r="G130" s="121"/>
      <c r="H130" s="121"/>
      <c r="I130" s="121"/>
      <c r="J130" s="1"/>
      <c r="K130" s="1"/>
      <c r="L130" s="1"/>
      <c r="M130" s="1"/>
    </row>
    <row r="131" spans="1:13" x14ac:dyDescent="0.3">
      <c r="A131" s="1"/>
      <c r="C131" s="160"/>
      <c r="D131" s="119"/>
      <c r="E131" s="119"/>
      <c r="F131" s="120"/>
      <c r="G131" s="121"/>
      <c r="H131" s="121"/>
      <c r="I131" s="121"/>
      <c r="J131" s="1"/>
      <c r="K131" s="1"/>
      <c r="L131" s="1"/>
      <c r="M131" s="1"/>
    </row>
    <row r="132" spans="1:13" x14ac:dyDescent="0.3">
      <c r="A132" s="1"/>
      <c r="C132" s="160"/>
      <c r="D132" s="119"/>
      <c r="E132" s="119"/>
      <c r="F132" s="120"/>
      <c r="G132" s="121"/>
      <c r="H132" s="121"/>
      <c r="I132" s="121"/>
      <c r="J132" s="1"/>
      <c r="K132" s="1"/>
      <c r="L132" s="1"/>
      <c r="M132" s="1"/>
    </row>
    <row r="133" spans="1:13" x14ac:dyDescent="0.3">
      <c r="A133" s="1"/>
      <c r="C133" s="160"/>
      <c r="D133" s="119"/>
      <c r="E133" s="119"/>
      <c r="F133" s="120"/>
      <c r="G133" s="121"/>
      <c r="H133" s="121"/>
      <c r="I133" s="121"/>
      <c r="J133" s="1"/>
      <c r="K133" s="1"/>
      <c r="L133" s="1"/>
      <c r="M133" s="1"/>
    </row>
    <row r="134" spans="1:13" x14ac:dyDescent="0.3">
      <c r="A134" s="1"/>
      <c r="C134" s="160"/>
      <c r="D134" s="119"/>
      <c r="E134" s="119"/>
      <c r="F134" s="120"/>
      <c r="G134" s="121"/>
      <c r="H134" s="121"/>
      <c r="I134" s="121"/>
      <c r="J134" s="1"/>
      <c r="K134" s="1"/>
      <c r="L134" s="1"/>
      <c r="M134" s="1"/>
    </row>
    <row r="135" spans="1:13" x14ac:dyDescent="0.3">
      <c r="A135" s="1"/>
      <c r="C135" s="160"/>
      <c r="D135" s="119"/>
      <c r="E135" s="119"/>
      <c r="F135" s="120"/>
      <c r="G135" s="121"/>
      <c r="H135" s="121"/>
      <c r="I135" s="121"/>
      <c r="J135" s="1"/>
      <c r="K135" s="1"/>
      <c r="L135" s="1"/>
      <c r="M135" s="1"/>
    </row>
    <row r="136" spans="1:13" x14ac:dyDescent="0.3">
      <c r="A136" s="1"/>
      <c r="C136" s="160"/>
      <c r="D136" s="119"/>
      <c r="E136" s="119"/>
      <c r="F136" s="120"/>
      <c r="G136" s="121"/>
      <c r="H136" s="121"/>
      <c r="I136" s="121"/>
      <c r="J136" s="1"/>
      <c r="K136" s="1"/>
      <c r="L136" s="1"/>
      <c r="M136" s="1"/>
    </row>
    <row r="137" spans="1:13" x14ac:dyDescent="0.3">
      <c r="A137" s="1"/>
      <c r="C137" s="160"/>
      <c r="D137" s="119"/>
      <c r="E137" s="119"/>
      <c r="F137" s="120"/>
      <c r="G137" s="121"/>
      <c r="H137" s="121"/>
      <c r="I137" s="121"/>
      <c r="J137" s="1"/>
      <c r="K137" s="1"/>
      <c r="L137" s="1"/>
      <c r="M137" s="1"/>
    </row>
    <row r="138" spans="1:13" x14ac:dyDescent="0.3">
      <c r="A138" s="1"/>
      <c r="C138" s="160"/>
      <c r="D138" s="119"/>
      <c r="E138" s="119"/>
      <c r="F138" s="120"/>
      <c r="G138" s="121"/>
      <c r="H138" s="121"/>
      <c r="I138" s="121"/>
      <c r="J138" s="1"/>
      <c r="K138" s="1"/>
      <c r="L138" s="1"/>
      <c r="M138" s="1"/>
    </row>
    <row r="139" spans="1:13" x14ac:dyDescent="0.3">
      <c r="A139" s="1"/>
      <c r="C139" s="160"/>
      <c r="D139" s="119"/>
      <c r="E139" s="119"/>
      <c r="F139" s="120"/>
      <c r="G139" s="121"/>
      <c r="H139" s="121"/>
      <c r="I139" s="121"/>
      <c r="J139" s="1"/>
      <c r="K139" s="1"/>
      <c r="L139" s="1"/>
      <c r="M139" s="1"/>
    </row>
    <row r="140" spans="1:13" x14ac:dyDescent="0.3">
      <c r="A140" s="1"/>
      <c r="C140" s="160"/>
      <c r="D140" s="119"/>
      <c r="E140" s="119"/>
      <c r="F140" s="120"/>
      <c r="G140" s="121"/>
      <c r="H140" s="121"/>
      <c r="I140" s="121"/>
      <c r="J140" s="1"/>
      <c r="K140" s="1"/>
      <c r="L140" s="1"/>
      <c r="M140" s="1"/>
    </row>
    <row r="141" spans="1:13" x14ac:dyDescent="0.3">
      <c r="A141" s="1"/>
      <c r="C141" s="160"/>
      <c r="D141" s="119"/>
      <c r="E141" s="119"/>
      <c r="F141" s="120"/>
      <c r="G141" s="121"/>
      <c r="H141" s="121"/>
      <c r="I141" s="121"/>
      <c r="J141" s="1"/>
      <c r="K141" s="1"/>
      <c r="L141" s="1"/>
      <c r="M141" s="1"/>
    </row>
    <row r="142" spans="1:13" x14ac:dyDescent="0.3">
      <c r="A142" s="1"/>
      <c r="C142" s="160"/>
      <c r="D142" s="119"/>
      <c r="E142" s="119"/>
      <c r="F142" s="120"/>
      <c r="G142" s="121"/>
      <c r="H142" s="121"/>
      <c r="I142" s="121"/>
      <c r="J142" s="1"/>
      <c r="K142" s="1"/>
      <c r="L142" s="1"/>
      <c r="M142" s="1"/>
    </row>
    <row r="143" spans="1:13" x14ac:dyDescent="0.3">
      <c r="A143" s="1"/>
      <c r="C143" s="160"/>
      <c r="D143" s="119"/>
      <c r="E143" s="119"/>
      <c r="F143" s="120"/>
      <c r="G143" s="121"/>
      <c r="H143" s="121"/>
      <c r="I143" s="121"/>
      <c r="J143" s="1"/>
      <c r="K143" s="1"/>
      <c r="L143" s="1"/>
      <c r="M143" s="1"/>
    </row>
    <row r="144" spans="1:13" x14ac:dyDescent="0.3">
      <c r="A144" s="1"/>
      <c r="C144" s="160"/>
      <c r="D144" s="119"/>
      <c r="E144" s="119"/>
      <c r="F144" s="120"/>
      <c r="G144" s="121"/>
      <c r="H144" s="121"/>
      <c r="I144" s="121"/>
      <c r="J144" s="1"/>
      <c r="K144" s="1"/>
      <c r="L144" s="1"/>
      <c r="M144" s="1"/>
    </row>
    <row r="145" spans="1:13" x14ac:dyDescent="0.3">
      <c r="A145" s="1"/>
      <c r="C145" s="160"/>
      <c r="D145" s="119"/>
      <c r="E145" s="119"/>
      <c r="F145" s="120"/>
      <c r="G145" s="121"/>
      <c r="H145" s="121"/>
      <c r="I145" s="121"/>
      <c r="J145" s="1"/>
      <c r="K145" s="1"/>
      <c r="L145" s="1"/>
      <c r="M145" s="1"/>
    </row>
    <row r="146" spans="1:13" x14ac:dyDescent="0.3">
      <c r="A146" s="1"/>
      <c r="C146" s="160"/>
      <c r="D146" s="119"/>
      <c r="E146" s="119"/>
      <c r="F146" s="120"/>
      <c r="G146" s="121"/>
      <c r="H146" s="121"/>
      <c r="I146" s="121"/>
      <c r="J146" s="1"/>
      <c r="K146" s="1"/>
      <c r="L146" s="1"/>
      <c r="M146" s="1"/>
    </row>
    <row r="147" spans="1:13" x14ac:dyDescent="0.3">
      <c r="A147" s="1"/>
      <c r="C147" s="160"/>
      <c r="D147" s="119"/>
      <c r="E147" s="119"/>
      <c r="F147" s="120"/>
      <c r="G147" s="121"/>
      <c r="H147" s="121"/>
      <c r="I147" s="121"/>
      <c r="J147" s="1"/>
      <c r="K147" s="1"/>
      <c r="L147" s="1"/>
      <c r="M147" s="1"/>
    </row>
    <row r="148" spans="1:13" x14ac:dyDescent="0.3">
      <c r="A148" s="1"/>
      <c r="C148" s="160"/>
      <c r="D148" s="119"/>
      <c r="E148" s="119"/>
      <c r="F148" s="120"/>
      <c r="G148" s="121"/>
      <c r="H148" s="121"/>
      <c r="I148" s="121"/>
      <c r="J148" s="1"/>
      <c r="K148" s="1"/>
      <c r="L148" s="1"/>
      <c r="M148" s="1"/>
    </row>
    <row r="149" spans="1:13" x14ac:dyDescent="0.3">
      <c r="A149" s="1"/>
      <c r="C149" s="160"/>
      <c r="D149" s="119"/>
      <c r="E149" s="119"/>
      <c r="F149" s="120"/>
      <c r="G149" s="121"/>
      <c r="H149" s="121"/>
      <c r="I149" s="121"/>
      <c r="J149" s="1"/>
      <c r="K149" s="1"/>
      <c r="L149" s="1"/>
      <c r="M149" s="1"/>
    </row>
    <row r="150" spans="1:13" x14ac:dyDescent="0.3">
      <c r="A150" s="1"/>
      <c r="C150" s="160"/>
      <c r="D150" s="119"/>
      <c r="E150" s="119"/>
      <c r="F150" s="120"/>
      <c r="G150" s="121"/>
      <c r="H150" s="121"/>
      <c r="I150" s="121"/>
      <c r="J150" s="1"/>
      <c r="K150" s="1"/>
      <c r="L150" s="1"/>
      <c r="M150" s="1"/>
    </row>
    <row r="151" spans="1:13" x14ac:dyDescent="0.3">
      <c r="A151" s="1"/>
      <c r="C151" s="160"/>
      <c r="D151" s="119"/>
      <c r="E151" s="119"/>
      <c r="F151" s="120"/>
      <c r="G151" s="121"/>
      <c r="H151" s="121"/>
      <c r="I151" s="121"/>
      <c r="J151" s="1"/>
      <c r="K151" s="1"/>
      <c r="L151" s="1"/>
      <c r="M151" s="1"/>
    </row>
    <row r="152" spans="1:13" x14ac:dyDescent="0.3">
      <c r="A152" s="1"/>
      <c r="C152" s="160"/>
      <c r="D152" s="119"/>
      <c r="E152" s="119"/>
      <c r="F152" s="120"/>
      <c r="G152" s="121"/>
      <c r="H152" s="121"/>
      <c r="I152" s="121"/>
      <c r="J152" s="1"/>
      <c r="K152" s="1"/>
      <c r="L152" s="1"/>
      <c r="M152" s="1"/>
    </row>
  </sheetData>
  <mergeCells count="5">
    <mergeCell ref="A1:L1"/>
    <mergeCell ref="A2:L2"/>
    <mergeCell ref="A3:L3"/>
    <mergeCell ref="A7:B7"/>
    <mergeCell ref="K5:M5"/>
  </mergeCells>
  <phoneticPr fontId="0" type="noConversion"/>
  <printOptions horizontalCentered="1"/>
  <pageMargins left="0.5" right="0.5" top="0.5" bottom="0.5" header="0.31496062992126" footer="0.31496062992126"/>
  <pageSetup paperSize="9" orientation="landscape" verticalDpi="0" r:id="rId1"/>
  <headerFooter>
    <oddFooter>&amp;R&amp;P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B316"/>
  <sheetViews>
    <sheetView workbookViewId="0">
      <selection activeCell="J123" sqref="J123"/>
    </sheetView>
  </sheetViews>
  <sheetFormatPr defaultColWidth="9.140625" defaultRowHeight="16.5" x14ac:dyDescent="0.2"/>
  <cols>
    <col min="1" max="1" width="6" style="19" customWidth="1"/>
    <col min="2" max="2" width="59.5703125" style="19" customWidth="1"/>
    <col min="3" max="3" width="12.42578125" style="47" customWidth="1"/>
    <col min="4" max="5" width="9.7109375" style="18" hidden="1" customWidth="1"/>
    <col min="6" max="6" width="12.7109375" style="18" customWidth="1"/>
    <col min="7" max="7" width="13.5703125" style="18" customWidth="1"/>
    <col min="8" max="8" width="14.5703125" style="18" customWidth="1"/>
    <col min="9" max="9" width="11.5703125" style="48" customWidth="1"/>
    <col min="10" max="10" width="11.85546875" style="18" customWidth="1"/>
    <col min="11" max="11" width="14.7109375" style="18" customWidth="1"/>
    <col min="12" max="106" width="9.140625" style="18"/>
    <col min="107" max="16384" width="9.140625" style="19"/>
  </cols>
  <sheetData>
    <row r="1" spans="1:106" ht="17.25" customHeight="1" x14ac:dyDescent="0.2">
      <c r="A1" s="207" t="s">
        <v>69</v>
      </c>
      <c r="B1" s="207"/>
      <c r="C1" s="207"/>
      <c r="D1" s="207"/>
      <c r="E1" s="207"/>
      <c r="F1" s="207"/>
      <c r="G1" s="207"/>
      <c r="H1" s="207"/>
      <c r="I1" s="207"/>
      <c r="J1" s="207"/>
    </row>
    <row r="2" spans="1:106" s="20" customFormat="1" ht="18.75" customHeight="1" x14ac:dyDescent="0.2">
      <c r="A2" s="207" t="s">
        <v>214</v>
      </c>
      <c r="B2" s="207"/>
      <c r="C2" s="207"/>
      <c r="D2" s="207"/>
      <c r="E2" s="207"/>
      <c r="F2" s="207"/>
      <c r="G2" s="207"/>
      <c r="H2" s="207"/>
      <c r="I2" s="207"/>
      <c r="J2" s="207"/>
    </row>
    <row r="3" spans="1:106" s="22" customFormat="1" ht="23.25" customHeight="1" x14ac:dyDescent="0.2">
      <c r="A3" s="206" t="s">
        <v>225</v>
      </c>
      <c r="B3" s="206"/>
      <c r="C3" s="206"/>
      <c r="D3" s="206"/>
      <c r="E3" s="206"/>
      <c r="F3" s="206"/>
      <c r="G3" s="206"/>
      <c r="H3" s="206"/>
      <c r="I3" s="206"/>
      <c r="J3" s="206"/>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row>
    <row r="4" spans="1:106" s="22" customFormat="1" ht="8.25" customHeight="1" x14ac:dyDescent="0.2">
      <c r="A4" s="23"/>
      <c r="B4" s="23"/>
      <c r="C4" s="24"/>
      <c r="D4" s="23"/>
      <c r="E4" s="23"/>
      <c r="F4" s="23"/>
      <c r="G4" s="23"/>
      <c r="H4" s="23"/>
      <c r="I4" s="25"/>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row>
    <row r="5" spans="1:106" s="22" customFormat="1" ht="23.25" customHeight="1" x14ac:dyDescent="0.2">
      <c r="A5" s="26"/>
      <c r="B5" s="26"/>
      <c r="C5" s="27"/>
      <c r="D5" s="28"/>
      <c r="E5" s="28"/>
      <c r="F5" s="28"/>
      <c r="G5" s="28"/>
      <c r="H5" s="210" t="s">
        <v>15</v>
      </c>
      <c r="I5" s="210"/>
      <c r="J5" s="210"/>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row>
    <row r="6" spans="1:106" s="30" customFormat="1" ht="24.95" customHeight="1" x14ac:dyDescent="0.2">
      <c r="A6" s="211" t="s">
        <v>153</v>
      </c>
      <c r="B6" s="213" t="s">
        <v>4</v>
      </c>
      <c r="C6" s="211" t="s">
        <v>36</v>
      </c>
      <c r="D6" s="211" t="s">
        <v>55</v>
      </c>
      <c r="E6" s="211" t="s">
        <v>56</v>
      </c>
      <c r="F6" s="211" t="s">
        <v>154</v>
      </c>
      <c r="G6" s="211" t="s">
        <v>63</v>
      </c>
      <c r="H6" s="211" t="s">
        <v>222</v>
      </c>
      <c r="I6" s="208" t="s">
        <v>26</v>
      </c>
      <c r="J6" s="208" t="s">
        <v>64</v>
      </c>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row>
    <row r="7" spans="1:106" s="32" customFormat="1" ht="61.9" customHeight="1" x14ac:dyDescent="0.2">
      <c r="A7" s="212"/>
      <c r="B7" s="213"/>
      <c r="C7" s="211"/>
      <c r="D7" s="211"/>
      <c r="E7" s="211"/>
      <c r="F7" s="211"/>
      <c r="G7" s="214"/>
      <c r="H7" s="214"/>
      <c r="I7" s="209"/>
      <c r="J7" s="209"/>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row>
    <row r="8" spans="1:106" s="14" customFormat="1" ht="30" customHeight="1" x14ac:dyDescent="0.2">
      <c r="A8" s="10"/>
      <c r="B8" s="110"/>
      <c r="C8" s="12">
        <f t="shared" ref="C8:G8" si="0">C9+C12+C87+C88+C115+C133</f>
        <v>596998</v>
      </c>
      <c r="D8" s="12">
        <f t="shared" si="0"/>
        <v>2717</v>
      </c>
      <c r="E8" s="12">
        <f t="shared" si="0"/>
        <v>668.8</v>
      </c>
      <c r="F8" s="12">
        <f t="shared" si="0"/>
        <v>208034.71656999999</v>
      </c>
      <c r="G8" s="12">
        <f t="shared" si="0"/>
        <v>805032.71657000005</v>
      </c>
      <c r="H8" s="12">
        <f>H9+H12+H87+H88+H115+H133</f>
        <v>827436.11757</v>
      </c>
      <c r="I8" s="13">
        <f>H8/C8*100</f>
        <v>138.59947898820431</v>
      </c>
      <c r="J8" s="109">
        <f t="shared" ref="J8:J39" si="1">H8/G8*100</f>
        <v>102.7829180775974</v>
      </c>
      <c r="K8" s="89"/>
    </row>
    <row r="9" spans="1:106" s="14" customFormat="1" ht="30" customHeight="1" x14ac:dyDescent="0.2">
      <c r="A9" s="94" t="s">
        <v>0</v>
      </c>
      <c r="B9" s="95" t="s">
        <v>40</v>
      </c>
      <c r="C9" s="12">
        <f>SUM(C10:C11)</f>
        <v>37305</v>
      </c>
      <c r="D9" s="12">
        <f t="shared" ref="D9:G9" si="2">SUM(D10:D11)</f>
        <v>0</v>
      </c>
      <c r="E9" s="12">
        <f t="shared" si="2"/>
        <v>0</v>
      </c>
      <c r="F9" s="12">
        <f t="shared" si="2"/>
        <v>0</v>
      </c>
      <c r="G9" s="12">
        <f t="shared" si="2"/>
        <v>37305</v>
      </c>
      <c r="H9" s="12">
        <f>H10+H11</f>
        <v>37305</v>
      </c>
      <c r="I9" s="226">
        <f>H9/C9*100</f>
        <v>100</v>
      </c>
      <c r="J9" s="227">
        <f t="shared" si="1"/>
        <v>100</v>
      </c>
    </row>
    <row r="10" spans="1:106" s="49" customFormat="1" ht="30" customHeight="1" x14ac:dyDescent="0.2">
      <c r="A10" s="96">
        <v>1</v>
      </c>
      <c r="B10" s="97" t="s">
        <v>32</v>
      </c>
      <c r="C10" s="16">
        <v>31305</v>
      </c>
      <c r="D10" s="33"/>
      <c r="E10" s="33"/>
      <c r="F10" s="33"/>
      <c r="G10" s="16">
        <f>F10+C10</f>
        <v>31305</v>
      </c>
      <c r="H10" s="16">
        <v>31305</v>
      </c>
      <c r="I10" s="228">
        <f>H10/C10*100</f>
        <v>100</v>
      </c>
      <c r="J10" s="229">
        <f t="shared" si="1"/>
        <v>100</v>
      </c>
    </row>
    <row r="11" spans="1:106" s="49" customFormat="1" ht="30" customHeight="1" x14ac:dyDescent="0.2">
      <c r="A11" s="96">
        <v>2</v>
      </c>
      <c r="B11" s="98" t="s">
        <v>39</v>
      </c>
      <c r="C11" s="16">
        <v>6000</v>
      </c>
      <c r="D11" s="33"/>
      <c r="E11" s="33"/>
      <c r="F11" s="33"/>
      <c r="G11" s="16">
        <f>F11+C11</f>
        <v>6000</v>
      </c>
      <c r="H11" s="16">
        <v>6000</v>
      </c>
      <c r="I11" s="228">
        <f t="shared" ref="I11:I74" si="3">H11/C11*100</f>
        <v>100</v>
      </c>
      <c r="J11" s="229">
        <f t="shared" si="1"/>
        <v>100</v>
      </c>
    </row>
    <row r="12" spans="1:106" s="49" customFormat="1" ht="30" customHeight="1" x14ac:dyDescent="0.2">
      <c r="A12" s="94" t="s">
        <v>1</v>
      </c>
      <c r="B12" s="95" t="s">
        <v>5</v>
      </c>
      <c r="C12" s="12">
        <f>C13+C14+C15+C16+C22+C23+C27+C28+C29+C38+C39+C84+C85+C86</f>
        <v>512461</v>
      </c>
      <c r="D12" s="12">
        <f t="shared" ref="D12:G12" si="4">D13+D14+D15+D16+D22+D23+D27+D28+D29+D38+D39+D84+D85+D86</f>
        <v>2717</v>
      </c>
      <c r="E12" s="12">
        <f t="shared" si="4"/>
        <v>668.8</v>
      </c>
      <c r="F12" s="12">
        <f t="shared" si="4"/>
        <v>0</v>
      </c>
      <c r="G12" s="12">
        <f t="shared" si="4"/>
        <v>512461</v>
      </c>
      <c r="H12" s="12">
        <f>H13+H14+H15+H16+H22+H23+H27+H28+H29+H38+H39+H84+H85+H86</f>
        <v>505252</v>
      </c>
      <c r="I12" s="35">
        <f t="shared" si="3"/>
        <v>98.593258804084599</v>
      </c>
      <c r="J12" s="109">
        <f t="shared" si="1"/>
        <v>98.593258804084599</v>
      </c>
    </row>
    <row r="13" spans="1:106" s="38" customFormat="1" ht="64.5" customHeight="1" x14ac:dyDescent="0.2">
      <c r="A13" s="96">
        <v>1</v>
      </c>
      <c r="B13" s="98" t="s">
        <v>148</v>
      </c>
      <c r="C13" s="16">
        <v>2679</v>
      </c>
      <c r="D13" s="34"/>
      <c r="E13" s="34"/>
      <c r="F13" s="34"/>
      <c r="G13" s="16">
        <f t="shared" ref="G13:G76" si="5">F13+C13</f>
        <v>2679</v>
      </c>
      <c r="H13" s="37">
        <f t="shared" ref="H13:H44" si="6">G13</f>
        <v>2679</v>
      </c>
      <c r="I13" s="228">
        <f t="shared" si="3"/>
        <v>100</v>
      </c>
      <c r="J13" s="229">
        <f t="shared" si="1"/>
        <v>100</v>
      </c>
    </row>
    <row r="14" spans="1:106" s="38" customFormat="1" ht="30.75" customHeight="1" x14ac:dyDescent="0.2">
      <c r="A14" s="96">
        <v>2</v>
      </c>
      <c r="B14" s="97" t="s">
        <v>6</v>
      </c>
      <c r="C14" s="16">
        <v>446</v>
      </c>
      <c r="D14" s="34">
        <v>209</v>
      </c>
      <c r="E14" s="34">
        <f>+D14/5</f>
        <v>41.8</v>
      </c>
      <c r="F14" s="34"/>
      <c r="G14" s="16">
        <f t="shared" si="5"/>
        <v>446</v>
      </c>
      <c r="H14" s="37">
        <f t="shared" si="6"/>
        <v>446</v>
      </c>
      <c r="I14" s="228">
        <f t="shared" si="3"/>
        <v>100</v>
      </c>
      <c r="J14" s="229">
        <f t="shared" si="1"/>
        <v>100</v>
      </c>
    </row>
    <row r="15" spans="1:106" s="38" customFormat="1" ht="30.75" customHeight="1" x14ac:dyDescent="0.2">
      <c r="A15" s="96">
        <v>3</v>
      </c>
      <c r="B15" s="97" t="s">
        <v>7</v>
      </c>
      <c r="C15" s="16">
        <v>315070</v>
      </c>
      <c r="D15" s="34"/>
      <c r="E15" s="34"/>
      <c r="F15" s="34"/>
      <c r="G15" s="16">
        <f t="shared" si="5"/>
        <v>315070</v>
      </c>
      <c r="H15" s="37">
        <f t="shared" si="6"/>
        <v>315070</v>
      </c>
      <c r="I15" s="228">
        <f t="shared" si="3"/>
        <v>100</v>
      </c>
      <c r="J15" s="229">
        <f t="shared" si="1"/>
        <v>100</v>
      </c>
    </row>
    <row r="16" spans="1:106" s="38" customFormat="1" ht="30.75" customHeight="1" x14ac:dyDescent="0.2">
      <c r="A16" s="96">
        <v>4</v>
      </c>
      <c r="B16" s="97" t="s">
        <v>8</v>
      </c>
      <c r="C16" s="16">
        <v>5949</v>
      </c>
      <c r="D16" s="6">
        <f>SUM(D17:D21)</f>
        <v>975</v>
      </c>
      <c r="E16" s="6">
        <f>SUM(E17:E21)</f>
        <v>243.75</v>
      </c>
      <c r="F16" s="6"/>
      <c r="G16" s="16">
        <f t="shared" si="5"/>
        <v>5949</v>
      </c>
      <c r="H16" s="37">
        <f t="shared" si="6"/>
        <v>5949</v>
      </c>
      <c r="I16" s="228">
        <f t="shared" si="3"/>
        <v>100</v>
      </c>
      <c r="J16" s="229">
        <f t="shared" si="1"/>
        <v>100</v>
      </c>
    </row>
    <row r="17" spans="1:20" s="38" customFormat="1" ht="30.75" customHeight="1" x14ac:dyDescent="0.2">
      <c r="A17" s="99" t="s">
        <v>115</v>
      </c>
      <c r="B17" s="98" t="s">
        <v>155</v>
      </c>
      <c r="C17" s="16">
        <v>2632</v>
      </c>
      <c r="D17" s="34">
        <v>705</v>
      </c>
      <c r="E17" s="34">
        <f>+D17/4</f>
        <v>176.25</v>
      </c>
      <c r="F17" s="34"/>
      <c r="G17" s="16">
        <f>F17+C17</f>
        <v>2632</v>
      </c>
      <c r="H17" s="37">
        <f t="shared" si="6"/>
        <v>2632</v>
      </c>
      <c r="I17" s="228">
        <f t="shared" si="3"/>
        <v>100</v>
      </c>
      <c r="J17" s="229">
        <f t="shared" si="1"/>
        <v>100</v>
      </c>
    </row>
    <row r="18" spans="1:20" s="38" customFormat="1" ht="30.75" customHeight="1" x14ac:dyDescent="0.2">
      <c r="A18" s="99" t="s">
        <v>115</v>
      </c>
      <c r="B18" s="97" t="s">
        <v>156</v>
      </c>
      <c r="C18" s="16">
        <v>450</v>
      </c>
      <c r="D18" s="34">
        <v>270</v>
      </c>
      <c r="E18" s="34">
        <f>+D18/4</f>
        <v>67.5</v>
      </c>
      <c r="F18" s="34"/>
      <c r="G18" s="16">
        <f t="shared" si="5"/>
        <v>450</v>
      </c>
      <c r="H18" s="37">
        <f t="shared" si="6"/>
        <v>450</v>
      </c>
      <c r="I18" s="228">
        <f t="shared" si="3"/>
        <v>100</v>
      </c>
      <c r="J18" s="229">
        <f t="shared" si="1"/>
        <v>100</v>
      </c>
    </row>
    <row r="19" spans="1:20" s="38" customFormat="1" ht="30" customHeight="1" x14ac:dyDescent="0.2">
      <c r="A19" s="99" t="s">
        <v>115</v>
      </c>
      <c r="B19" s="97" t="s">
        <v>157</v>
      </c>
      <c r="C19" s="16">
        <v>700</v>
      </c>
      <c r="D19" s="34"/>
      <c r="E19" s="34">
        <f>+D19/4</f>
        <v>0</v>
      </c>
      <c r="F19" s="34"/>
      <c r="G19" s="16">
        <f t="shared" si="5"/>
        <v>700</v>
      </c>
      <c r="H19" s="37">
        <f t="shared" si="6"/>
        <v>700</v>
      </c>
      <c r="I19" s="228">
        <f t="shared" si="3"/>
        <v>100</v>
      </c>
      <c r="J19" s="229">
        <f t="shared" si="1"/>
        <v>100</v>
      </c>
    </row>
    <row r="20" spans="1:20" s="38" customFormat="1" ht="31.5" customHeight="1" x14ac:dyDescent="0.2">
      <c r="A20" s="99" t="s">
        <v>115</v>
      </c>
      <c r="B20" s="97" t="s">
        <v>116</v>
      </c>
      <c r="C20" s="16">
        <v>1000</v>
      </c>
      <c r="D20" s="34"/>
      <c r="E20" s="34">
        <f>+D20/4</f>
        <v>0</v>
      </c>
      <c r="F20" s="34"/>
      <c r="G20" s="16">
        <f t="shared" si="5"/>
        <v>1000</v>
      </c>
      <c r="H20" s="37">
        <f t="shared" si="6"/>
        <v>1000</v>
      </c>
      <c r="I20" s="228">
        <f t="shared" si="3"/>
        <v>100</v>
      </c>
      <c r="J20" s="229">
        <f t="shared" si="1"/>
        <v>100</v>
      </c>
    </row>
    <row r="21" spans="1:20" s="38" customFormat="1" ht="31.5" customHeight="1" x14ac:dyDescent="0.2">
      <c r="A21" s="99" t="s">
        <v>115</v>
      </c>
      <c r="B21" s="97" t="s">
        <v>117</v>
      </c>
      <c r="C21" s="16">
        <v>1167</v>
      </c>
      <c r="D21" s="34"/>
      <c r="E21" s="34">
        <f>+D21/4</f>
        <v>0</v>
      </c>
      <c r="F21" s="34"/>
      <c r="G21" s="16">
        <f t="shared" si="5"/>
        <v>1167</v>
      </c>
      <c r="H21" s="37">
        <f t="shared" si="6"/>
        <v>1167</v>
      </c>
      <c r="I21" s="228">
        <f t="shared" si="3"/>
        <v>100</v>
      </c>
      <c r="J21" s="229">
        <f t="shared" si="1"/>
        <v>100</v>
      </c>
    </row>
    <row r="22" spans="1:20" s="38" customFormat="1" ht="31.5" customHeight="1" x14ac:dyDescent="0.2">
      <c r="A22" s="96">
        <v>5</v>
      </c>
      <c r="B22" s="97" t="s">
        <v>9</v>
      </c>
      <c r="C22" s="16">
        <v>2227</v>
      </c>
      <c r="D22" s="34"/>
      <c r="E22" s="34"/>
      <c r="F22" s="34"/>
      <c r="G22" s="16">
        <f t="shared" si="5"/>
        <v>2227</v>
      </c>
      <c r="H22" s="37">
        <f t="shared" si="6"/>
        <v>2227</v>
      </c>
      <c r="I22" s="228">
        <f t="shared" si="3"/>
        <v>100</v>
      </c>
      <c r="J22" s="229">
        <f t="shared" si="1"/>
        <v>100</v>
      </c>
    </row>
    <row r="23" spans="1:20" s="38" customFormat="1" ht="61.5" customHeight="1" x14ac:dyDescent="0.2">
      <c r="A23" s="96">
        <v>6</v>
      </c>
      <c r="B23" s="98" t="s">
        <v>62</v>
      </c>
      <c r="C23" s="16">
        <f>SUM(C24:C26)</f>
        <v>2758</v>
      </c>
      <c r="D23" s="16">
        <f t="shared" ref="D23:E23" si="7">SUM(D24:D26)</f>
        <v>857</v>
      </c>
      <c r="E23" s="16">
        <f t="shared" si="7"/>
        <v>214.25</v>
      </c>
      <c r="F23" s="16">
        <f>SUM(F24:F26)</f>
        <v>309</v>
      </c>
      <c r="G23" s="16">
        <f>SUM(G24:G26)</f>
        <v>3067</v>
      </c>
      <c r="H23" s="37">
        <f t="shared" si="6"/>
        <v>3067</v>
      </c>
      <c r="I23" s="35">
        <f t="shared" si="3"/>
        <v>111.20377084844091</v>
      </c>
      <c r="J23" s="230">
        <f t="shared" si="1"/>
        <v>100</v>
      </c>
    </row>
    <row r="24" spans="1:20" s="38" customFormat="1" ht="29.25" customHeight="1" x14ac:dyDescent="0.2">
      <c r="A24" s="99" t="s">
        <v>115</v>
      </c>
      <c r="B24" s="97" t="s">
        <v>158</v>
      </c>
      <c r="C24" s="16">
        <v>1998</v>
      </c>
      <c r="D24" s="34">
        <v>427</v>
      </c>
      <c r="E24" s="34">
        <f>+D24/4</f>
        <v>106.75</v>
      </c>
      <c r="F24" s="34">
        <v>309</v>
      </c>
      <c r="G24" s="16">
        <f t="shared" si="5"/>
        <v>2307</v>
      </c>
      <c r="H24" s="37">
        <f t="shared" si="6"/>
        <v>2307</v>
      </c>
      <c r="I24" s="35">
        <f t="shared" si="3"/>
        <v>115.46546546546546</v>
      </c>
      <c r="J24" s="230">
        <f t="shared" si="1"/>
        <v>100</v>
      </c>
    </row>
    <row r="25" spans="1:20" s="38" customFormat="1" ht="29.25" customHeight="1" x14ac:dyDescent="0.2">
      <c r="A25" s="99" t="s">
        <v>115</v>
      </c>
      <c r="B25" s="97" t="s">
        <v>159</v>
      </c>
      <c r="C25" s="16">
        <v>560</v>
      </c>
      <c r="D25" s="34">
        <v>255</v>
      </c>
      <c r="E25" s="34">
        <f>+D25/4</f>
        <v>63.75</v>
      </c>
      <c r="F25" s="34"/>
      <c r="G25" s="16">
        <f t="shared" si="5"/>
        <v>560</v>
      </c>
      <c r="H25" s="37">
        <f t="shared" si="6"/>
        <v>560</v>
      </c>
      <c r="I25" s="228">
        <f t="shared" si="3"/>
        <v>100</v>
      </c>
      <c r="J25" s="230">
        <f t="shared" si="1"/>
        <v>100</v>
      </c>
    </row>
    <row r="26" spans="1:20" s="38" customFormat="1" ht="29.25" customHeight="1" x14ac:dyDescent="0.2">
      <c r="A26" s="99" t="s">
        <v>115</v>
      </c>
      <c r="B26" s="97" t="s">
        <v>118</v>
      </c>
      <c r="C26" s="16">
        <v>200</v>
      </c>
      <c r="D26" s="34">
        <v>175</v>
      </c>
      <c r="E26" s="34">
        <f>+D26/4</f>
        <v>43.75</v>
      </c>
      <c r="F26" s="34"/>
      <c r="G26" s="16">
        <f t="shared" si="5"/>
        <v>200</v>
      </c>
      <c r="H26" s="37">
        <f t="shared" si="6"/>
        <v>200</v>
      </c>
      <c r="I26" s="228">
        <f t="shared" si="3"/>
        <v>100</v>
      </c>
      <c r="J26" s="230">
        <f t="shared" si="1"/>
        <v>100</v>
      </c>
    </row>
    <row r="27" spans="1:20" s="39" customFormat="1" ht="29.25" customHeight="1" x14ac:dyDescent="0.2">
      <c r="A27" s="96">
        <v>7</v>
      </c>
      <c r="B27" s="97" t="s">
        <v>27</v>
      </c>
      <c r="C27" s="16">
        <v>1164</v>
      </c>
      <c r="D27" s="34">
        <v>407</v>
      </c>
      <c r="E27" s="34">
        <f>+D27/4</f>
        <v>101.75</v>
      </c>
      <c r="F27" s="34">
        <f>-309</f>
        <v>-309</v>
      </c>
      <c r="G27" s="16">
        <v>855</v>
      </c>
      <c r="H27" s="37">
        <f t="shared" si="6"/>
        <v>855</v>
      </c>
      <c r="I27" s="35">
        <f t="shared" si="3"/>
        <v>73.453608247422693</v>
      </c>
      <c r="J27" s="230">
        <f t="shared" si="1"/>
        <v>100</v>
      </c>
      <c r="K27" s="41"/>
      <c r="L27" s="41"/>
      <c r="M27" s="41"/>
      <c r="N27" s="41"/>
      <c r="O27" s="41"/>
      <c r="P27" s="41"/>
      <c r="Q27" s="41"/>
      <c r="R27" s="41"/>
      <c r="S27" s="41"/>
      <c r="T27" s="41"/>
    </row>
    <row r="28" spans="1:20" s="38" customFormat="1" ht="29.25" customHeight="1" x14ac:dyDescent="0.2">
      <c r="A28" s="96">
        <v>8</v>
      </c>
      <c r="B28" s="97" t="s">
        <v>28</v>
      </c>
      <c r="C28" s="16">
        <v>35095</v>
      </c>
      <c r="D28" s="34"/>
      <c r="E28" s="34"/>
      <c r="F28" s="34"/>
      <c r="G28" s="16">
        <f t="shared" si="5"/>
        <v>35095</v>
      </c>
      <c r="H28" s="37">
        <f t="shared" si="6"/>
        <v>35095</v>
      </c>
      <c r="I28" s="228">
        <f t="shared" si="3"/>
        <v>100</v>
      </c>
      <c r="J28" s="230">
        <f t="shared" si="1"/>
        <v>100</v>
      </c>
      <c r="K28" s="75"/>
      <c r="L28" s="75"/>
      <c r="M28" s="75"/>
      <c r="N28" s="75"/>
      <c r="O28" s="75"/>
      <c r="P28" s="75"/>
      <c r="Q28" s="75"/>
      <c r="R28" s="75"/>
      <c r="S28" s="75"/>
      <c r="T28" s="75"/>
    </row>
    <row r="29" spans="1:20" s="38" customFormat="1" ht="29.25" customHeight="1" x14ac:dyDescent="0.2">
      <c r="A29" s="96">
        <v>9</v>
      </c>
      <c r="B29" s="97" t="s">
        <v>29</v>
      </c>
      <c r="C29" s="16">
        <v>39988</v>
      </c>
      <c r="D29" s="34"/>
      <c r="E29" s="34"/>
      <c r="F29" s="34"/>
      <c r="G29" s="16">
        <f t="shared" si="5"/>
        <v>39988</v>
      </c>
      <c r="H29" s="37">
        <f t="shared" si="6"/>
        <v>39988</v>
      </c>
      <c r="I29" s="228">
        <f t="shared" si="3"/>
        <v>100</v>
      </c>
      <c r="J29" s="230">
        <f t="shared" si="1"/>
        <v>100</v>
      </c>
      <c r="K29" s="75"/>
      <c r="L29" s="75"/>
      <c r="M29" s="75"/>
      <c r="N29" s="75"/>
      <c r="O29" s="75"/>
      <c r="P29" s="75"/>
      <c r="Q29" s="75"/>
      <c r="R29" s="75"/>
      <c r="S29" s="75"/>
      <c r="T29" s="75"/>
    </row>
    <row r="30" spans="1:20" s="38" customFormat="1" ht="29.25" customHeight="1" x14ac:dyDescent="0.2">
      <c r="A30" s="99" t="s">
        <v>115</v>
      </c>
      <c r="B30" s="97" t="s">
        <v>160</v>
      </c>
      <c r="C30" s="16">
        <v>600</v>
      </c>
      <c r="D30" s="34">
        <v>322</v>
      </c>
      <c r="E30" s="34">
        <f>+D30/5</f>
        <v>64.400000000000006</v>
      </c>
      <c r="F30" s="34"/>
      <c r="G30" s="16">
        <f t="shared" si="5"/>
        <v>600</v>
      </c>
      <c r="H30" s="37">
        <f t="shared" si="6"/>
        <v>600</v>
      </c>
      <c r="I30" s="228">
        <f t="shared" si="3"/>
        <v>100</v>
      </c>
      <c r="J30" s="230">
        <f t="shared" si="1"/>
        <v>100</v>
      </c>
      <c r="K30" s="75"/>
      <c r="L30" s="75"/>
      <c r="M30" s="75"/>
      <c r="N30" s="75"/>
      <c r="O30" s="75"/>
      <c r="P30" s="75"/>
      <c r="Q30" s="75"/>
      <c r="R30" s="75"/>
      <c r="S30" s="75"/>
      <c r="T30" s="75"/>
    </row>
    <row r="31" spans="1:20" s="38" customFormat="1" ht="29.25" customHeight="1" x14ac:dyDescent="0.2">
      <c r="A31" s="99" t="s">
        <v>115</v>
      </c>
      <c r="B31" s="97" t="s">
        <v>161</v>
      </c>
      <c r="C31" s="16">
        <v>3000</v>
      </c>
      <c r="D31" s="34"/>
      <c r="E31" s="34"/>
      <c r="F31" s="34"/>
      <c r="G31" s="16">
        <f t="shared" si="5"/>
        <v>3000</v>
      </c>
      <c r="H31" s="37">
        <f t="shared" si="6"/>
        <v>3000</v>
      </c>
      <c r="I31" s="228">
        <f t="shared" si="3"/>
        <v>100</v>
      </c>
      <c r="J31" s="230">
        <f t="shared" si="1"/>
        <v>100</v>
      </c>
      <c r="K31" s="75"/>
      <c r="L31" s="75"/>
      <c r="M31" s="75"/>
      <c r="N31" s="75"/>
      <c r="O31" s="75"/>
      <c r="P31" s="75"/>
      <c r="Q31" s="75"/>
      <c r="R31" s="75"/>
      <c r="S31" s="75"/>
      <c r="T31" s="75"/>
    </row>
    <row r="32" spans="1:20" s="38" customFormat="1" ht="29.25" customHeight="1" x14ac:dyDescent="0.2">
      <c r="A32" s="99" t="s">
        <v>115</v>
      </c>
      <c r="B32" s="97" t="s">
        <v>119</v>
      </c>
      <c r="C32" s="16">
        <v>7868</v>
      </c>
      <c r="D32" s="34"/>
      <c r="E32" s="34"/>
      <c r="F32" s="34"/>
      <c r="G32" s="16">
        <f t="shared" si="5"/>
        <v>7868</v>
      </c>
      <c r="H32" s="37">
        <f t="shared" si="6"/>
        <v>7868</v>
      </c>
      <c r="I32" s="228">
        <f t="shared" si="3"/>
        <v>100</v>
      </c>
      <c r="J32" s="230">
        <f t="shared" si="1"/>
        <v>100</v>
      </c>
      <c r="K32" s="75"/>
      <c r="L32" s="75"/>
      <c r="M32" s="75"/>
      <c r="N32" s="75"/>
      <c r="O32" s="75"/>
      <c r="P32" s="75"/>
      <c r="Q32" s="75"/>
      <c r="R32" s="75"/>
      <c r="S32" s="75"/>
      <c r="T32" s="75"/>
    </row>
    <row r="33" spans="1:20" s="38" customFormat="1" ht="29.25" customHeight="1" x14ac:dyDescent="0.2">
      <c r="A33" s="99" t="s">
        <v>115</v>
      </c>
      <c r="B33" s="97" t="s">
        <v>162</v>
      </c>
      <c r="C33" s="16">
        <v>5000</v>
      </c>
      <c r="D33" s="34"/>
      <c r="E33" s="34"/>
      <c r="F33" s="34"/>
      <c r="G33" s="16">
        <f t="shared" si="5"/>
        <v>5000</v>
      </c>
      <c r="H33" s="37">
        <f t="shared" si="6"/>
        <v>5000</v>
      </c>
      <c r="I33" s="228">
        <f t="shared" si="3"/>
        <v>100</v>
      </c>
      <c r="J33" s="230">
        <f t="shared" si="1"/>
        <v>100</v>
      </c>
      <c r="K33" s="75"/>
      <c r="L33" s="75"/>
      <c r="M33" s="75"/>
      <c r="N33" s="75"/>
      <c r="O33" s="75"/>
      <c r="P33" s="75"/>
      <c r="Q33" s="75"/>
      <c r="R33" s="75"/>
      <c r="S33" s="75"/>
      <c r="T33" s="75"/>
    </row>
    <row r="34" spans="1:20" s="38" customFormat="1" ht="29.25" customHeight="1" x14ac:dyDescent="0.2">
      <c r="A34" s="99" t="s">
        <v>115</v>
      </c>
      <c r="B34" s="98" t="s">
        <v>163</v>
      </c>
      <c r="C34" s="16">
        <v>1000</v>
      </c>
      <c r="D34" s="34"/>
      <c r="E34" s="34"/>
      <c r="F34" s="34"/>
      <c r="G34" s="16">
        <f t="shared" si="5"/>
        <v>1000</v>
      </c>
      <c r="H34" s="37">
        <f t="shared" si="6"/>
        <v>1000</v>
      </c>
      <c r="I34" s="228">
        <f t="shared" si="3"/>
        <v>100</v>
      </c>
      <c r="J34" s="230">
        <f t="shared" si="1"/>
        <v>100</v>
      </c>
      <c r="K34" s="75"/>
      <c r="L34" s="75"/>
      <c r="M34" s="75"/>
      <c r="N34" s="75"/>
      <c r="O34" s="75"/>
      <c r="P34" s="75"/>
      <c r="Q34" s="75"/>
      <c r="R34" s="75"/>
      <c r="S34" s="75"/>
      <c r="T34" s="75"/>
    </row>
    <row r="35" spans="1:20" s="38" customFormat="1" ht="30" customHeight="1" x14ac:dyDescent="0.2">
      <c r="A35" s="99" t="s">
        <v>115</v>
      </c>
      <c r="B35" s="97" t="s">
        <v>120</v>
      </c>
      <c r="C35" s="16">
        <v>200</v>
      </c>
      <c r="D35" s="34"/>
      <c r="E35" s="34"/>
      <c r="F35" s="34"/>
      <c r="G35" s="16">
        <f t="shared" si="5"/>
        <v>200</v>
      </c>
      <c r="H35" s="37">
        <f t="shared" si="6"/>
        <v>200</v>
      </c>
      <c r="I35" s="228">
        <f t="shared" si="3"/>
        <v>100</v>
      </c>
      <c r="J35" s="230">
        <f t="shared" si="1"/>
        <v>100</v>
      </c>
      <c r="K35" s="75"/>
      <c r="L35" s="75"/>
      <c r="M35" s="75"/>
      <c r="N35" s="75"/>
      <c r="O35" s="75"/>
      <c r="P35" s="75"/>
      <c r="Q35" s="75"/>
      <c r="R35" s="75"/>
      <c r="S35" s="75"/>
      <c r="T35" s="75"/>
    </row>
    <row r="36" spans="1:20" s="38" customFormat="1" ht="30" customHeight="1" x14ac:dyDescent="0.2">
      <c r="A36" s="99" t="s">
        <v>115</v>
      </c>
      <c r="B36" s="97" t="s">
        <v>164</v>
      </c>
      <c r="C36" s="16">
        <v>20000</v>
      </c>
      <c r="D36" s="111"/>
      <c r="E36" s="111"/>
      <c r="F36" s="111"/>
      <c r="G36" s="16">
        <f t="shared" si="5"/>
        <v>20000</v>
      </c>
      <c r="H36" s="37">
        <f t="shared" si="6"/>
        <v>20000</v>
      </c>
      <c r="I36" s="228">
        <f t="shared" si="3"/>
        <v>100</v>
      </c>
      <c r="J36" s="230">
        <f t="shared" si="1"/>
        <v>100</v>
      </c>
      <c r="K36" s="75"/>
      <c r="L36" s="75"/>
      <c r="M36" s="75"/>
      <c r="N36" s="75"/>
      <c r="O36" s="75"/>
      <c r="P36" s="75"/>
      <c r="Q36" s="75"/>
      <c r="R36" s="75"/>
      <c r="S36" s="75"/>
      <c r="T36" s="75"/>
    </row>
    <row r="37" spans="1:20" s="38" customFormat="1" ht="30" customHeight="1" x14ac:dyDescent="0.2">
      <c r="A37" s="99" t="s">
        <v>115</v>
      </c>
      <c r="B37" s="97" t="s">
        <v>121</v>
      </c>
      <c r="C37" s="16">
        <v>2320</v>
      </c>
      <c r="D37" s="34">
        <v>3873</v>
      </c>
      <c r="E37" s="34">
        <f t="shared" ref="E37:E45" si="8">+D37/4</f>
        <v>968.25</v>
      </c>
      <c r="F37" s="34"/>
      <c r="G37" s="16">
        <f t="shared" si="5"/>
        <v>2320</v>
      </c>
      <c r="H37" s="37">
        <f t="shared" si="6"/>
        <v>2320</v>
      </c>
      <c r="I37" s="228">
        <f t="shared" si="3"/>
        <v>100</v>
      </c>
      <c r="J37" s="230">
        <f t="shared" si="1"/>
        <v>100</v>
      </c>
      <c r="K37" s="75"/>
      <c r="L37" s="75"/>
      <c r="M37" s="75"/>
      <c r="N37" s="75"/>
      <c r="O37" s="75"/>
      <c r="P37" s="75"/>
      <c r="Q37" s="75"/>
      <c r="R37" s="75"/>
      <c r="S37" s="75"/>
      <c r="T37" s="75"/>
    </row>
    <row r="38" spans="1:20" s="38" customFormat="1" ht="30" customHeight="1" x14ac:dyDescent="0.2">
      <c r="A38" s="96">
        <v>10</v>
      </c>
      <c r="B38" s="97" t="s">
        <v>30</v>
      </c>
      <c r="C38" s="16">
        <v>8212</v>
      </c>
      <c r="D38" s="111"/>
      <c r="E38" s="111"/>
      <c r="F38" s="111"/>
      <c r="G38" s="16">
        <f t="shared" si="5"/>
        <v>8212</v>
      </c>
      <c r="H38" s="37">
        <f t="shared" si="6"/>
        <v>8212</v>
      </c>
      <c r="I38" s="228">
        <f t="shared" si="3"/>
        <v>100</v>
      </c>
      <c r="J38" s="230">
        <f t="shared" si="1"/>
        <v>100</v>
      </c>
      <c r="K38" s="75"/>
      <c r="L38" s="75"/>
      <c r="M38" s="75"/>
      <c r="N38" s="75"/>
      <c r="O38" s="75"/>
      <c r="P38" s="75"/>
      <c r="Q38" s="75"/>
      <c r="R38" s="75"/>
      <c r="S38" s="75"/>
      <c r="T38" s="75"/>
    </row>
    <row r="39" spans="1:20" s="38" customFormat="1" ht="30" customHeight="1" x14ac:dyDescent="0.2">
      <c r="A39" s="96">
        <v>11</v>
      </c>
      <c r="B39" s="97" t="s">
        <v>10</v>
      </c>
      <c r="C39" s="16">
        <v>32216</v>
      </c>
      <c r="D39" s="34">
        <v>269</v>
      </c>
      <c r="E39" s="34">
        <f t="shared" si="8"/>
        <v>67.25</v>
      </c>
      <c r="F39" s="34"/>
      <c r="G39" s="16">
        <f>F39+C39</f>
        <v>32216</v>
      </c>
      <c r="H39" s="37">
        <f t="shared" si="6"/>
        <v>32216</v>
      </c>
      <c r="I39" s="228">
        <f t="shared" si="3"/>
        <v>100</v>
      </c>
      <c r="J39" s="230">
        <f t="shared" si="1"/>
        <v>100</v>
      </c>
      <c r="K39" s="75"/>
      <c r="L39" s="75"/>
      <c r="M39" s="75"/>
      <c r="N39" s="75"/>
      <c r="O39" s="75"/>
      <c r="P39" s="75"/>
      <c r="Q39" s="75"/>
      <c r="R39" s="75"/>
      <c r="S39" s="75"/>
      <c r="T39" s="75"/>
    </row>
    <row r="40" spans="1:20" s="38" customFormat="1" ht="28.5" customHeight="1" x14ac:dyDescent="0.2">
      <c r="A40" s="96" t="s">
        <v>41</v>
      </c>
      <c r="B40" s="97" t="s">
        <v>70</v>
      </c>
      <c r="C40" s="16">
        <v>8921</v>
      </c>
      <c r="D40" s="34">
        <v>198</v>
      </c>
      <c r="E40" s="34">
        <f t="shared" si="8"/>
        <v>49.5</v>
      </c>
      <c r="F40" s="34"/>
      <c r="G40" s="16">
        <f t="shared" si="5"/>
        <v>8921</v>
      </c>
      <c r="H40" s="37">
        <f t="shared" si="6"/>
        <v>8921</v>
      </c>
      <c r="I40" s="228">
        <f t="shared" si="3"/>
        <v>100</v>
      </c>
      <c r="J40" s="230">
        <f t="shared" ref="J40:J71" si="9">H40/G40*100</f>
        <v>100</v>
      </c>
      <c r="K40" s="75"/>
      <c r="L40" s="75"/>
      <c r="M40" s="75"/>
      <c r="N40" s="75"/>
      <c r="O40" s="75"/>
      <c r="P40" s="75"/>
      <c r="Q40" s="75"/>
      <c r="R40" s="75"/>
      <c r="S40" s="75"/>
      <c r="T40" s="75"/>
    </row>
    <row r="41" spans="1:20" s="38" customFormat="1" ht="27.6" customHeight="1" x14ac:dyDescent="0.2">
      <c r="A41" s="99" t="s">
        <v>115</v>
      </c>
      <c r="B41" s="97" t="s">
        <v>165</v>
      </c>
      <c r="C41" s="16">
        <v>8921</v>
      </c>
      <c r="D41" s="34">
        <v>172</v>
      </c>
      <c r="E41" s="34">
        <f t="shared" si="8"/>
        <v>43</v>
      </c>
      <c r="F41" s="34"/>
      <c r="G41" s="16">
        <f t="shared" si="5"/>
        <v>8921</v>
      </c>
      <c r="H41" s="37">
        <f t="shared" si="6"/>
        <v>8921</v>
      </c>
      <c r="I41" s="228">
        <f t="shared" si="3"/>
        <v>100</v>
      </c>
      <c r="J41" s="230">
        <f t="shared" si="9"/>
        <v>100</v>
      </c>
      <c r="K41" s="75"/>
      <c r="L41" s="75"/>
      <c r="M41" s="75"/>
      <c r="N41" s="75"/>
      <c r="O41" s="75"/>
      <c r="P41" s="75"/>
      <c r="Q41" s="75"/>
      <c r="R41" s="75"/>
      <c r="S41" s="75"/>
      <c r="T41" s="75"/>
    </row>
    <row r="42" spans="1:20" s="38" customFormat="1" ht="31.15" customHeight="1" x14ac:dyDescent="0.2">
      <c r="A42" s="96" t="s">
        <v>42</v>
      </c>
      <c r="B42" s="98" t="s">
        <v>11</v>
      </c>
      <c r="C42" s="16">
        <v>5200</v>
      </c>
      <c r="D42" s="34">
        <v>41.5</v>
      </c>
      <c r="E42" s="34">
        <f t="shared" si="8"/>
        <v>10.375</v>
      </c>
      <c r="F42" s="34"/>
      <c r="G42" s="16">
        <f t="shared" si="5"/>
        <v>5200</v>
      </c>
      <c r="H42" s="37">
        <f t="shared" si="6"/>
        <v>5200</v>
      </c>
      <c r="I42" s="228">
        <f t="shared" si="3"/>
        <v>100</v>
      </c>
      <c r="J42" s="230">
        <f t="shared" si="9"/>
        <v>100</v>
      </c>
      <c r="K42" s="75"/>
      <c r="L42" s="75"/>
      <c r="M42" s="75"/>
      <c r="N42" s="75"/>
      <c r="O42" s="75"/>
      <c r="P42" s="75"/>
      <c r="Q42" s="75"/>
      <c r="R42" s="75"/>
      <c r="S42" s="75"/>
      <c r="T42" s="75"/>
    </row>
    <row r="43" spans="1:20" s="40" customFormat="1" ht="45" customHeight="1" x14ac:dyDescent="0.2">
      <c r="A43" s="99" t="s">
        <v>115</v>
      </c>
      <c r="B43" s="98" t="s">
        <v>166</v>
      </c>
      <c r="C43" s="16">
        <v>873</v>
      </c>
      <c r="D43" s="34">
        <v>44</v>
      </c>
      <c r="E43" s="34">
        <f t="shared" si="8"/>
        <v>11</v>
      </c>
      <c r="F43" s="34"/>
      <c r="G43" s="16">
        <f t="shared" si="5"/>
        <v>873</v>
      </c>
      <c r="H43" s="37">
        <f t="shared" si="6"/>
        <v>873</v>
      </c>
      <c r="I43" s="228">
        <f t="shared" si="3"/>
        <v>100</v>
      </c>
      <c r="J43" s="230">
        <f t="shared" si="9"/>
        <v>100</v>
      </c>
      <c r="K43" s="76"/>
      <c r="L43" s="76"/>
      <c r="M43" s="76"/>
      <c r="N43" s="76"/>
      <c r="O43" s="76"/>
      <c r="P43" s="76"/>
      <c r="Q43" s="76"/>
      <c r="R43" s="76"/>
      <c r="S43" s="76"/>
      <c r="T43" s="76"/>
    </row>
    <row r="44" spans="1:20" s="38" customFormat="1" ht="29.25" customHeight="1" x14ac:dyDescent="0.2">
      <c r="A44" s="99" t="s">
        <v>115</v>
      </c>
      <c r="B44" s="98" t="s">
        <v>167</v>
      </c>
      <c r="C44" s="16">
        <v>789</v>
      </c>
      <c r="D44" s="34">
        <v>46</v>
      </c>
      <c r="E44" s="34">
        <f t="shared" si="8"/>
        <v>11.5</v>
      </c>
      <c r="F44" s="34"/>
      <c r="G44" s="16">
        <f t="shared" si="5"/>
        <v>789</v>
      </c>
      <c r="H44" s="37">
        <f t="shared" si="6"/>
        <v>789</v>
      </c>
      <c r="I44" s="228">
        <f t="shared" si="3"/>
        <v>100</v>
      </c>
      <c r="J44" s="230">
        <f t="shared" si="9"/>
        <v>100</v>
      </c>
      <c r="K44" s="75"/>
      <c r="L44" s="75"/>
      <c r="M44" s="75"/>
      <c r="N44" s="75"/>
      <c r="O44" s="75"/>
      <c r="P44" s="75"/>
      <c r="Q44" s="75"/>
      <c r="R44" s="75"/>
      <c r="S44" s="75"/>
      <c r="T44" s="75"/>
    </row>
    <row r="45" spans="1:20" s="38" customFormat="1" ht="29.25" customHeight="1" x14ac:dyDescent="0.2">
      <c r="A45" s="99" t="s">
        <v>115</v>
      </c>
      <c r="B45" s="98" t="s">
        <v>122</v>
      </c>
      <c r="C45" s="16">
        <v>807</v>
      </c>
      <c r="D45" s="34">
        <v>43</v>
      </c>
      <c r="E45" s="34">
        <f t="shared" si="8"/>
        <v>10.75</v>
      </c>
      <c r="F45" s="34"/>
      <c r="G45" s="16">
        <f t="shared" si="5"/>
        <v>807</v>
      </c>
      <c r="H45" s="37">
        <f t="shared" ref="H45:H76" si="10">G45</f>
        <v>807</v>
      </c>
      <c r="I45" s="228">
        <f t="shared" si="3"/>
        <v>100</v>
      </c>
      <c r="J45" s="230">
        <f t="shared" si="9"/>
        <v>100</v>
      </c>
      <c r="K45" s="75"/>
      <c r="L45" s="75"/>
      <c r="M45" s="75"/>
      <c r="N45" s="75"/>
      <c r="O45" s="75"/>
      <c r="P45" s="75"/>
      <c r="Q45" s="75"/>
      <c r="R45" s="75"/>
      <c r="S45" s="75"/>
      <c r="T45" s="75"/>
    </row>
    <row r="46" spans="1:20" s="38" customFormat="1" ht="29.25" customHeight="1" x14ac:dyDescent="0.2">
      <c r="A46" s="99" t="s">
        <v>115</v>
      </c>
      <c r="B46" s="98" t="s">
        <v>123</v>
      </c>
      <c r="C46" s="16">
        <v>906</v>
      </c>
      <c r="D46" s="6"/>
      <c r="E46" s="6"/>
      <c r="F46" s="6"/>
      <c r="G46" s="16">
        <f t="shared" si="5"/>
        <v>906</v>
      </c>
      <c r="H46" s="37">
        <f t="shared" si="10"/>
        <v>906</v>
      </c>
      <c r="I46" s="228">
        <f t="shared" si="3"/>
        <v>100</v>
      </c>
      <c r="J46" s="230">
        <f t="shared" si="9"/>
        <v>100</v>
      </c>
      <c r="K46" s="75"/>
      <c r="L46" s="75"/>
      <c r="M46" s="75"/>
      <c r="N46" s="75"/>
      <c r="O46" s="75"/>
      <c r="P46" s="75"/>
      <c r="Q46" s="75"/>
      <c r="R46" s="75"/>
      <c r="S46" s="75"/>
      <c r="T46" s="75"/>
    </row>
    <row r="47" spans="1:20" s="38" customFormat="1" ht="29.25" customHeight="1" x14ac:dyDescent="0.2">
      <c r="A47" s="99" t="s">
        <v>115</v>
      </c>
      <c r="B47" s="98" t="s">
        <v>124</v>
      </c>
      <c r="C47" s="16">
        <v>636</v>
      </c>
      <c r="D47" s="34">
        <v>3016</v>
      </c>
      <c r="E47" s="34">
        <f>+D47/5</f>
        <v>603.20000000000005</v>
      </c>
      <c r="F47" s="34"/>
      <c r="G47" s="16">
        <f t="shared" si="5"/>
        <v>636</v>
      </c>
      <c r="H47" s="37">
        <f t="shared" si="10"/>
        <v>636</v>
      </c>
      <c r="I47" s="228">
        <f t="shared" si="3"/>
        <v>100</v>
      </c>
      <c r="J47" s="230">
        <f t="shared" si="9"/>
        <v>100</v>
      </c>
      <c r="K47" s="75"/>
      <c r="L47" s="75"/>
      <c r="M47" s="75"/>
      <c r="N47" s="75"/>
      <c r="O47" s="75"/>
      <c r="P47" s="75"/>
      <c r="Q47" s="75"/>
      <c r="R47" s="75"/>
      <c r="S47" s="75"/>
      <c r="T47" s="75"/>
    </row>
    <row r="48" spans="1:20" s="38" customFormat="1" ht="29.25" customHeight="1" x14ac:dyDescent="0.2">
      <c r="A48" s="99" t="s">
        <v>115</v>
      </c>
      <c r="B48" s="98" t="s">
        <v>125</v>
      </c>
      <c r="C48" s="16">
        <v>457</v>
      </c>
      <c r="D48" s="34">
        <v>390</v>
      </c>
      <c r="E48" s="34">
        <f t="shared" ref="E48:E60" si="11">+D48/4</f>
        <v>97.5</v>
      </c>
      <c r="F48" s="34"/>
      <c r="G48" s="16">
        <f t="shared" si="5"/>
        <v>457</v>
      </c>
      <c r="H48" s="37">
        <f t="shared" si="10"/>
        <v>457</v>
      </c>
      <c r="I48" s="228">
        <f t="shared" si="3"/>
        <v>100</v>
      </c>
      <c r="J48" s="230">
        <f t="shared" si="9"/>
        <v>100</v>
      </c>
      <c r="K48" s="75"/>
      <c r="L48" s="75"/>
      <c r="M48" s="75"/>
      <c r="N48" s="75"/>
      <c r="O48" s="75"/>
      <c r="P48" s="75"/>
      <c r="Q48" s="75"/>
      <c r="R48" s="75"/>
      <c r="S48" s="75"/>
      <c r="T48" s="75"/>
    </row>
    <row r="49" spans="1:20" s="38" customFormat="1" ht="29.25" customHeight="1" x14ac:dyDescent="0.2">
      <c r="A49" s="99" t="s">
        <v>115</v>
      </c>
      <c r="B49" s="98" t="s">
        <v>126</v>
      </c>
      <c r="C49" s="16">
        <f>SUM(C50:C55)</f>
        <v>732</v>
      </c>
      <c r="D49" s="16">
        <f t="shared" ref="D49:G49" si="12">SUM(D50:D55)</f>
        <v>2488</v>
      </c>
      <c r="E49" s="16">
        <f t="shared" si="12"/>
        <v>622</v>
      </c>
      <c r="F49" s="16">
        <f t="shared" si="12"/>
        <v>0</v>
      </c>
      <c r="G49" s="16">
        <f t="shared" si="12"/>
        <v>732</v>
      </c>
      <c r="H49" s="37">
        <f t="shared" si="10"/>
        <v>732</v>
      </c>
      <c r="I49" s="228">
        <f t="shared" si="3"/>
        <v>100</v>
      </c>
      <c r="J49" s="230">
        <f t="shared" si="9"/>
        <v>100</v>
      </c>
      <c r="K49" s="75"/>
      <c r="L49" s="75"/>
      <c r="M49" s="75"/>
      <c r="N49" s="75"/>
      <c r="O49" s="75"/>
      <c r="P49" s="75"/>
      <c r="Q49" s="75"/>
      <c r="R49" s="75"/>
      <c r="S49" s="75"/>
      <c r="T49" s="75"/>
    </row>
    <row r="50" spans="1:20" s="39" customFormat="1" ht="29.25" customHeight="1" x14ac:dyDescent="0.2">
      <c r="A50" s="99" t="s">
        <v>127</v>
      </c>
      <c r="B50" s="98" t="s">
        <v>168</v>
      </c>
      <c r="C50" s="16">
        <v>126</v>
      </c>
      <c r="D50" s="34">
        <v>701</v>
      </c>
      <c r="E50" s="34">
        <f t="shared" si="11"/>
        <v>175.25</v>
      </c>
      <c r="F50" s="34"/>
      <c r="G50" s="16">
        <f>F50+C50</f>
        <v>126</v>
      </c>
      <c r="H50" s="37">
        <f t="shared" si="10"/>
        <v>126</v>
      </c>
      <c r="I50" s="228">
        <f t="shared" si="3"/>
        <v>100</v>
      </c>
      <c r="J50" s="230">
        <f t="shared" si="9"/>
        <v>100</v>
      </c>
      <c r="K50" s="41"/>
      <c r="L50" s="41"/>
      <c r="M50" s="41"/>
      <c r="N50" s="41"/>
      <c r="O50" s="41"/>
      <c r="P50" s="41"/>
      <c r="Q50" s="41"/>
      <c r="R50" s="41"/>
      <c r="S50" s="41"/>
      <c r="T50" s="41"/>
    </row>
    <row r="51" spans="1:20" s="38" customFormat="1" ht="29.25" customHeight="1" x14ac:dyDescent="0.2">
      <c r="A51" s="99" t="s">
        <v>127</v>
      </c>
      <c r="B51" s="97" t="s">
        <v>169</v>
      </c>
      <c r="C51" s="16">
        <v>159</v>
      </c>
      <c r="D51" s="34">
        <v>499</v>
      </c>
      <c r="E51" s="34">
        <f t="shared" si="11"/>
        <v>124.75</v>
      </c>
      <c r="F51" s="34"/>
      <c r="G51" s="16">
        <f t="shared" si="5"/>
        <v>159</v>
      </c>
      <c r="H51" s="37">
        <f t="shared" si="10"/>
        <v>159</v>
      </c>
      <c r="I51" s="228">
        <f t="shared" si="3"/>
        <v>100</v>
      </c>
      <c r="J51" s="230">
        <f t="shared" si="9"/>
        <v>100</v>
      </c>
      <c r="K51" s="75"/>
      <c r="L51" s="75"/>
      <c r="M51" s="75"/>
      <c r="N51" s="75"/>
      <c r="O51" s="75"/>
      <c r="P51" s="75"/>
      <c r="Q51" s="75"/>
      <c r="R51" s="75"/>
      <c r="S51" s="75"/>
      <c r="T51" s="75"/>
    </row>
    <row r="52" spans="1:20" s="38" customFormat="1" ht="29.25" customHeight="1" x14ac:dyDescent="0.2">
      <c r="A52" s="99" t="s">
        <v>127</v>
      </c>
      <c r="B52" s="97" t="s">
        <v>170</v>
      </c>
      <c r="C52" s="16">
        <v>126</v>
      </c>
      <c r="D52" s="34">
        <v>307</v>
      </c>
      <c r="E52" s="34">
        <f t="shared" si="11"/>
        <v>76.75</v>
      </c>
      <c r="F52" s="34"/>
      <c r="G52" s="16">
        <f t="shared" si="5"/>
        <v>126</v>
      </c>
      <c r="H52" s="37">
        <f t="shared" si="10"/>
        <v>126</v>
      </c>
      <c r="I52" s="228">
        <f t="shared" si="3"/>
        <v>100</v>
      </c>
      <c r="J52" s="230">
        <f t="shared" si="9"/>
        <v>100</v>
      </c>
      <c r="K52" s="75"/>
      <c r="L52" s="75"/>
      <c r="M52" s="75"/>
      <c r="N52" s="75"/>
      <c r="O52" s="75"/>
      <c r="P52" s="75"/>
      <c r="Q52" s="75"/>
      <c r="R52" s="75"/>
      <c r="S52" s="75"/>
      <c r="T52" s="75"/>
    </row>
    <row r="53" spans="1:20" s="39" customFormat="1" ht="29.25" customHeight="1" x14ac:dyDescent="0.2">
      <c r="A53" s="99" t="s">
        <v>127</v>
      </c>
      <c r="B53" s="97" t="s">
        <v>128</v>
      </c>
      <c r="C53" s="16">
        <v>126</v>
      </c>
      <c r="D53" s="34">
        <v>500</v>
      </c>
      <c r="E53" s="34">
        <f t="shared" si="11"/>
        <v>125</v>
      </c>
      <c r="F53" s="34"/>
      <c r="G53" s="16">
        <f t="shared" si="5"/>
        <v>126</v>
      </c>
      <c r="H53" s="37">
        <f t="shared" si="10"/>
        <v>126</v>
      </c>
      <c r="I53" s="228">
        <f t="shared" si="3"/>
        <v>100</v>
      </c>
      <c r="J53" s="230">
        <f t="shared" si="9"/>
        <v>100</v>
      </c>
      <c r="K53" s="41"/>
      <c r="L53" s="41"/>
      <c r="M53" s="41"/>
      <c r="N53" s="41"/>
      <c r="O53" s="41"/>
      <c r="P53" s="41"/>
      <c r="Q53" s="41"/>
      <c r="R53" s="41"/>
      <c r="S53" s="41"/>
      <c r="T53" s="41"/>
    </row>
    <row r="54" spans="1:20" s="38" customFormat="1" ht="29.25" customHeight="1" x14ac:dyDescent="0.2">
      <c r="A54" s="99" t="s">
        <v>127</v>
      </c>
      <c r="B54" s="97" t="s">
        <v>129</v>
      </c>
      <c r="C54" s="16">
        <v>126</v>
      </c>
      <c r="D54" s="34">
        <v>280</v>
      </c>
      <c r="E54" s="34">
        <f t="shared" si="11"/>
        <v>70</v>
      </c>
      <c r="F54" s="34"/>
      <c r="G54" s="16">
        <f t="shared" si="5"/>
        <v>126</v>
      </c>
      <c r="H54" s="37">
        <f t="shared" si="10"/>
        <v>126</v>
      </c>
      <c r="I54" s="228">
        <f t="shared" si="3"/>
        <v>100</v>
      </c>
      <c r="J54" s="230">
        <f t="shared" si="9"/>
        <v>100</v>
      </c>
      <c r="K54" s="75"/>
      <c r="L54" s="75"/>
      <c r="M54" s="75"/>
      <c r="N54" s="75"/>
      <c r="O54" s="75"/>
      <c r="P54" s="75"/>
      <c r="Q54" s="75"/>
      <c r="R54" s="75"/>
      <c r="S54" s="75"/>
      <c r="T54" s="75"/>
    </row>
    <row r="55" spans="1:20" s="38" customFormat="1" ht="29.25" customHeight="1" x14ac:dyDescent="0.2">
      <c r="A55" s="99" t="s">
        <v>127</v>
      </c>
      <c r="B55" s="97" t="s">
        <v>130</v>
      </c>
      <c r="C55" s="16">
        <v>69</v>
      </c>
      <c r="D55" s="34">
        <v>201</v>
      </c>
      <c r="E55" s="34">
        <f t="shared" si="11"/>
        <v>50.25</v>
      </c>
      <c r="F55" s="34"/>
      <c r="G55" s="16">
        <f t="shared" si="5"/>
        <v>69</v>
      </c>
      <c r="H55" s="37">
        <f t="shared" si="10"/>
        <v>69</v>
      </c>
      <c r="I55" s="228">
        <f t="shared" si="3"/>
        <v>100</v>
      </c>
      <c r="J55" s="230">
        <f t="shared" si="9"/>
        <v>100</v>
      </c>
      <c r="K55" s="75"/>
      <c r="L55" s="75"/>
      <c r="M55" s="75"/>
      <c r="N55" s="75"/>
      <c r="O55" s="75"/>
      <c r="P55" s="75"/>
      <c r="Q55" s="75"/>
      <c r="R55" s="75"/>
      <c r="S55" s="75"/>
      <c r="T55" s="75"/>
    </row>
    <row r="56" spans="1:20" s="38" customFormat="1" ht="29.25" customHeight="1" x14ac:dyDescent="0.2">
      <c r="A56" s="96" t="s">
        <v>43</v>
      </c>
      <c r="B56" s="97" t="s">
        <v>12</v>
      </c>
      <c r="C56" s="16">
        <f>C57+C63+C64+C65+C66+C67+C68+C69+C70+C71+C72+C73+C74+C75</f>
        <v>16931</v>
      </c>
      <c r="D56" s="16">
        <f t="shared" ref="D56:F56" si="13">D57+D63+D64+D65+D66+D67+D68+D69+D70+D71+D72+D73+D74+D75</f>
        <v>384</v>
      </c>
      <c r="E56" s="16">
        <f t="shared" si="13"/>
        <v>96</v>
      </c>
      <c r="F56" s="16">
        <f t="shared" si="13"/>
        <v>0</v>
      </c>
      <c r="G56" s="16">
        <f t="shared" si="5"/>
        <v>16931</v>
      </c>
      <c r="H56" s="37">
        <f t="shared" si="10"/>
        <v>16931</v>
      </c>
      <c r="I56" s="228">
        <f t="shared" si="3"/>
        <v>100</v>
      </c>
      <c r="J56" s="230">
        <f t="shared" si="9"/>
        <v>100</v>
      </c>
      <c r="K56" s="75"/>
      <c r="L56" s="75"/>
      <c r="M56" s="75"/>
      <c r="N56" s="75"/>
      <c r="O56" s="75"/>
      <c r="P56" s="75"/>
      <c r="Q56" s="75"/>
      <c r="R56" s="75"/>
      <c r="S56" s="75"/>
      <c r="T56" s="75"/>
    </row>
    <row r="57" spans="1:20" s="38" customFormat="1" ht="33" customHeight="1" x14ac:dyDescent="0.2">
      <c r="A57" s="99" t="s">
        <v>115</v>
      </c>
      <c r="B57" s="97" t="s">
        <v>215</v>
      </c>
      <c r="C57" s="16">
        <v>5519</v>
      </c>
      <c r="D57" s="34">
        <v>384</v>
      </c>
      <c r="E57" s="34">
        <f t="shared" si="11"/>
        <v>96</v>
      </c>
      <c r="F57" s="34">
        <v>91</v>
      </c>
      <c r="G57" s="16">
        <f t="shared" si="5"/>
        <v>5610</v>
      </c>
      <c r="H57" s="37">
        <f t="shared" si="10"/>
        <v>5610</v>
      </c>
      <c r="I57" s="228">
        <f t="shared" si="3"/>
        <v>101.64884942924444</v>
      </c>
      <c r="J57" s="230">
        <f t="shared" si="9"/>
        <v>100</v>
      </c>
      <c r="K57" s="75"/>
      <c r="L57" s="75"/>
      <c r="M57" s="75"/>
      <c r="N57" s="75"/>
      <c r="O57" s="75"/>
      <c r="P57" s="75"/>
      <c r="Q57" s="75"/>
      <c r="R57" s="75"/>
      <c r="S57" s="75"/>
      <c r="T57" s="75"/>
    </row>
    <row r="58" spans="1:20" s="38" customFormat="1" ht="33" customHeight="1" x14ac:dyDescent="0.2">
      <c r="A58" s="99" t="s">
        <v>127</v>
      </c>
      <c r="B58" s="97" t="s">
        <v>171</v>
      </c>
      <c r="C58" s="16">
        <v>3243</v>
      </c>
      <c r="D58" s="34">
        <v>272</v>
      </c>
      <c r="E58" s="34">
        <f t="shared" si="11"/>
        <v>68</v>
      </c>
      <c r="F58" s="34"/>
      <c r="G58" s="16">
        <f t="shared" si="5"/>
        <v>3243</v>
      </c>
      <c r="H58" s="37">
        <f t="shared" si="10"/>
        <v>3243</v>
      </c>
      <c r="I58" s="228">
        <f t="shared" si="3"/>
        <v>100</v>
      </c>
      <c r="J58" s="230">
        <f t="shared" si="9"/>
        <v>100</v>
      </c>
      <c r="K58" s="75"/>
      <c r="L58" s="75"/>
      <c r="M58" s="75"/>
      <c r="N58" s="75"/>
      <c r="O58" s="75"/>
      <c r="P58" s="75"/>
      <c r="Q58" s="75"/>
      <c r="R58" s="75"/>
      <c r="S58" s="75"/>
      <c r="T58" s="75"/>
    </row>
    <row r="59" spans="1:20" s="38" customFormat="1" ht="47.25" customHeight="1" x14ac:dyDescent="0.2">
      <c r="A59" s="99" t="s">
        <v>127</v>
      </c>
      <c r="B59" s="98" t="s">
        <v>131</v>
      </c>
      <c r="C59" s="16">
        <v>1033</v>
      </c>
      <c r="D59" s="34">
        <v>261</v>
      </c>
      <c r="E59" s="34">
        <f t="shared" si="11"/>
        <v>65.25</v>
      </c>
      <c r="F59" s="34"/>
      <c r="G59" s="16">
        <f t="shared" si="5"/>
        <v>1033</v>
      </c>
      <c r="H59" s="37">
        <f t="shared" si="10"/>
        <v>1033</v>
      </c>
      <c r="I59" s="228">
        <f t="shared" si="3"/>
        <v>100</v>
      </c>
      <c r="J59" s="230">
        <f t="shared" si="9"/>
        <v>100</v>
      </c>
      <c r="K59" s="75"/>
      <c r="L59" s="75"/>
      <c r="M59" s="75"/>
      <c r="N59" s="75"/>
      <c r="O59" s="75"/>
      <c r="P59" s="75"/>
      <c r="Q59" s="75"/>
      <c r="R59" s="75"/>
      <c r="S59" s="75"/>
      <c r="T59" s="75"/>
    </row>
    <row r="60" spans="1:20" s="38" customFormat="1" ht="32.25" customHeight="1" x14ac:dyDescent="0.2">
      <c r="A60" s="99" t="s">
        <v>127</v>
      </c>
      <c r="B60" s="97" t="s">
        <v>132</v>
      </c>
      <c r="C60" s="16">
        <v>600</v>
      </c>
      <c r="D60" s="34"/>
      <c r="E60" s="34">
        <f t="shared" si="11"/>
        <v>0</v>
      </c>
      <c r="F60" s="34"/>
      <c r="G60" s="16">
        <f t="shared" si="5"/>
        <v>600</v>
      </c>
      <c r="H60" s="37">
        <f t="shared" si="10"/>
        <v>600</v>
      </c>
      <c r="I60" s="228">
        <f t="shared" si="3"/>
        <v>100</v>
      </c>
      <c r="J60" s="230">
        <f t="shared" si="9"/>
        <v>100</v>
      </c>
      <c r="K60" s="75"/>
      <c r="L60" s="75"/>
      <c r="M60" s="75"/>
      <c r="N60" s="75"/>
      <c r="O60" s="75"/>
      <c r="P60" s="75"/>
      <c r="Q60" s="75"/>
      <c r="R60" s="75"/>
      <c r="S60" s="75"/>
      <c r="T60" s="75"/>
    </row>
    <row r="61" spans="1:20" s="38" customFormat="1" ht="42" customHeight="1" x14ac:dyDescent="0.2">
      <c r="A61" s="99" t="s">
        <v>127</v>
      </c>
      <c r="B61" s="98" t="s">
        <v>133</v>
      </c>
      <c r="C61" s="16">
        <v>192</v>
      </c>
      <c r="D61" s="6">
        <f>SUM(D62:D66)</f>
        <v>0</v>
      </c>
      <c r="E61" s="6">
        <f>SUM(E62:E66)</f>
        <v>0</v>
      </c>
      <c r="F61" s="6"/>
      <c r="G61" s="16">
        <f t="shared" si="5"/>
        <v>192</v>
      </c>
      <c r="H61" s="37">
        <f t="shared" si="10"/>
        <v>192</v>
      </c>
      <c r="I61" s="228">
        <f t="shared" si="3"/>
        <v>100</v>
      </c>
      <c r="J61" s="230">
        <f t="shared" si="9"/>
        <v>100</v>
      </c>
      <c r="K61" s="75"/>
      <c r="L61" s="75"/>
      <c r="M61" s="75"/>
      <c r="N61" s="75"/>
      <c r="O61" s="75"/>
      <c r="P61" s="75"/>
      <c r="Q61" s="75"/>
      <c r="R61" s="75"/>
      <c r="S61" s="75"/>
      <c r="T61" s="75"/>
    </row>
    <row r="62" spans="1:20" s="38" customFormat="1" ht="28.5" customHeight="1" x14ac:dyDescent="0.2">
      <c r="A62" s="99" t="s">
        <v>127</v>
      </c>
      <c r="B62" s="100" t="s">
        <v>172</v>
      </c>
      <c r="C62" s="16">
        <v>451</v>
      </c>
      <c r="D62" s="34"/>
      <c r="E62" s="34"/>
      <c r="F62" s="34"/>
      <c r="G62" s="16">
        <f t="shared" si="5"/>
        <v>451</v>
      </c>
      <c r="H62" s="37">
        <f t="shared" si="10"/>
        <v>451</v>
      </c>
      <c r="I62" s="228">
        <f t="shared" si="3"/>
        <v>100</v>
      </c>
      <c r="J62" s="230">
        <f t="shared" si="9"/>
        <v>100</v>
      </c>
      <c r="K62" s="75"/>
      <c r="L62" s="75"/>
      <c r="M62" s="75"/>
      <c r="N62" s="75"/>
      <c r="O62" s="75"/>
      <c r="P62" s="75"/>
      <c r="Q62" s="75"/>
      <c r="R62" s="75"/>
      <c r="S62" s="75"/>
      <c r="T62" s="75"/>
    </row>
    <row r="63" spans="1:20" s="38" customFormat="1" ht="28.5" customHeight="1" x14ac:dyDescent="0.2">
      <c r="A63" s="99" t="s">
        <v>115</v>
      </c>
      <c r="B63" s="97" t="s">
        <v>134</v>
      </c>
      <c r="C63" s="16">
        <v>1305</v>
      </c>
      <c r="D63" s="34"/>
      <c r="E63" s="34"/>
      <c r="F63" s="34"/>
      <c r="G63" s="16">
        <f t="shared" si="5"/>
        <v>1305</v>
      </c>
      <c r="H63" s="37">
        <f t="shared" si="10"/>
        <v>1305</v>
      </c>
      <c r="I63" s="228">
        <f t="shared" si="3"/>
        <v>100</v>
      </c>
      <c r="J63" s="230">
        <f t="shared" si="9"/>
        <v>100</v>
      </c>
      <c r="K63" s="75"/>
      <c r="L63" s="75"/>
      <c r="M63" s="75"/>
      <c r="N63" s="75"/>
      <c r="O63" s="75"/>
      <c r="P63" s="75"/>
      <c r="Q63" s="75"/>
      <c r="R63" s="75"/>
      <c r="S63" s="75"/>
      <c r="T63" s="75"/>
    </row>
    <row r="64" spans="1:20" s="38" customFormat="1" ht="28.5" customHeight="1" x14ac:dyDescent="0.2">
      <c r="A64" s="99" t="s">
        <v>115</v>
      </c>
      <c r="B64" s="97" t="s">
        <v>135</v>
      </c>
      <c r="C64" s="16">
        <v>1184</v>
      </c>
      <c r="D64" s="34"/>
      <c r="E64" s="34"/>
      <c r="F64" s="34"/>
      <c r="G64" s="16">
        <f t="shared" si="5"/>
        <v>1184</v>
      </c>
      <c r="H64" s="37">
        <f t="shared" si="10"/>
        <v>1184</v>
      </c>
      <c r="I64" s="228">
        <f t="shared" si="3"/>
        <v>100</v>
      </c>
      <c r="J64" s="230">
        <f t="shared" si="9"/>
        <v>100</v>
      </c>
      <c r="K64" s="75"/>
      <c r="L64" s="75"/>
      <c r="M64" s="75"/>
      <c r="N64" s="75"/>
      <c r="O64" s="75"/>
      <c r="P64" s="75"/>
      <c r="Q64" s="75"/>
      <c r="R64" s="75"/>
      <c r="S64" s="75"/>
      <c r="T64" s="75"/>
    </row>
    <row r="65" spans="1:20" s="38" customFormat="1" ht="28.5" customHeight="1" x14ac:dyDescent="0.2">
      <c r="A65" s="99" t="s">
        <v>115</v>
      </c>
      <c r="B65" s="97" t="s">
        <v>136</v>
      </c>
      <c r="C65" s="16">
        <v>1044</v>
      </c>
      <c r="D65" s="34"/>
      <c r="E65" s="34"/>
      <c r="F65" s="34"/>
      <c r="G65" s="16">
        <f t="shared" si="5"/>
        <v>1044</v>
      </c>
      <c r="H65" s="37">
        <f t="shared" si="10"/>
        <v>1044</v>
      </c>
      <c r="I65" s="228">
        <f t="shared" si="3"/>
        <v>100</v>
      </c>
      <c r="J65" s="230">
        <f t="shared" si="9"/>
        <v>100</v>
      </c>
      <c r="K65" s="75"/>
      <c r="L65" s="75"/>
      <c r="M65" s="75"/>
      <c r="N65" s="75"/>
      <c r="O65" s="75"/>
      <c r="P65" s="75"/>
      <c r="Q65" s="75"/>
      <c r="R65" s="75"/>
      <c r="S65" s="75"/>
      <c r="T65" s="75"/>
    </row>
    <row r="66" spans="1:20" s="39" customFormat="1" ht="28.5" customHeight="1" x14ac:dyDescent="0.2">
      <c r="A66" s="99" t="s">
        <v>115</v>
      </c>
      <c r="B66" s="98" t="s">
        <v>137</v>
      </c>
      <c r="C66" s="16">
        <v>1521</v>
      </c>
      <c r="D66" s="34"/>
      <c r="E66" s="34"/>
      <c r="F66" s="34"/>
      <c r="G66" s="16">
        <f t="shared" si="5"/>
        <v>1521</v>
      </c>
      <c r="H66" s="37">
        <f t="shared" si="10"/>
        <v>1521</v>
      </c>
      <c r="I66" s="228">
        <f t="shared" si="3"/>
        <v>100</v>
      </c>
      <c r="J66" s="230">
        <f t="shared" si="9"/>
        <v>100</v>
      </c>
      <c r="K66" s="41"/>
      <c r="L66" s="41"/>
      <c r="M66" s="41"/>
      <c r="N66" s="41"/>
      <c r="O66" s="41"/>
      <c r="P66" s="41"/>
      <c r="Q66" s="41"/>
      <c r="R66" s="41"/>
      <c r="S66" s="41"/>
      <c r="T66" s="41"/>
    </row>
    <row r="67" spans="1:20" s="38" customFormat="1" ht="28.5" customHeight="1" x14ac:dyDescent="0.2">
      <c r="A67" s="99" t="s">
        <v>115</v>
      </c>
      <c r="B67" s="97" t="s">
        <v>138</v>
      </c>
      <c r="C67" s="16">
        <v>810</v>
      </c>
      <c r="D67" s="34"/>
      <c r="E67" s="34"/>
      <c r="F67" s="34"/>
      <c r="G67" s="16">
        <f t="shared" si="5"/>
        <v>810</v>
      </c>
      <c r="H67" s="37">
        <f t="shared" si="10"/>
        <v>810</v>
      </c>
      <c r="I67" s="228">
        <f t="shared" si="3"/>
        <v>100</v>
      </c>
      <c r="J67" s="230">
        <f t="shared" si="9"/>
        <v>100</v>
      </c>
      <c r="K67" s="75"/>
      <c r="L67" s="75"/>
      <c r="M67" s="75"/>
      <c r="N67" s="75"/>
      <c r="O67" s="75"/>
      <c r="P67" s="75"/>
      <c r="Q67" s="75"/>
      <c r="R67" s="75"/>
      <c r="S67" s="75"/>
      <c r="T67" s="75"/>
    </row>
    <row r="68" spans="1:20" s="38" customFormat="1" ht="28.5" customHeight="1" x14ac:dyDescent="0.2">
      <c r="A68" s="99" t="s">
        <v>115</v>
      </c>
      <c r="B68" s="97" t="s">
        <v>139</v>
      </c>
      <c r="C68" s="16">
        <v>1489</v>
      </c>
      <c r="D68" s="34"/>
      <c r="E68" s="34"/>
      <c r="F68" s="34"/>
      <c r="G68" s="16">
        <f t="shared" si="5"/>
        <v>1489</v>
      </c>
      <c r="H68" s="37">
        <f t="shared" si="10"/>
        <v>1489</v>
      </c>
      <c r="I68" s="228">
        <f t="shared" si="3"/>
        <v>100</v>
      </c>
      <c r="J68" s="230">
        <f t="shared" si="9"/>
        <v>100</v>
      </c>
      <c r="K68" s="75"/>
      <c r="L68" s="75"/>
      <c r="M68" s="75"/>
      <c r="N68" s="75"/>
      <c r="O68" s="75"/>
      <c r="P68" s="75"/>
      <c r="Q68" s="75"/>
      <c r="R68" s="75"/>
      <c r="S68" s="75"/>
      <c r="T68" s="75"/>
    </row>
    <row r="69" spans="1:20" s="38" customFormat="1" ht="28.5" customHeight="1" x14ac:dyDescent="0.2">
      <c r="A69" s="99" t="s">
        <v>115</v>
      </c>
      <c r="B69" s="97" t="s">
        <v>140</v>
      </c>
      <c r="C69" s="16">
        <v>575</v>
      </c>
      <c r="D69" s="34"/>
      <c r="E69" s="34"/>
      <c r="F69" s="34"/>
      <c r="G69" s="16">
        <f t="shared" si="5"/>
        <v>575</v>
      </c>
      <c r="H69" s="37">
        <f t="shared" si="10"/>
        <v>575</v>
      </c>
      <c r="I69" s="228">
        <f t="shared" si="3"/>
        <v>100</v>
      </c>
      <c r="J69" s="230">
        <f t="shared" si="9"/>
        <v>100</v>
      </c>
      <c r="K69" s="75"/>
      <c r="L69" s="75"/>
      <c r="M69" s="75"/>
      <c r="N69" s="75"/>
      <c r="O69" s="75"/>
      <c r="P69" s="75"/>
      <c r="Q69" s="75"/>
      <c r="R69" s="75"/>
      <c r="S69" s="75"/>
      <c r="T69" s="75"/>
    </row>
    <row r="70" spans="1:20" s="38" customFormat="1" ht="28.5" customHeight="1" x14ac:dyDescent="0.2">
      <c r="A70" s="99" t="s">
        <v>115</v>
      </c>
      <c r="B70" s="97" t="s">
        <v>173</v>
      </c>
      <c r="C70" s="16">
        <v>593</v>
      </c>
      <c r="D70" s="34"/>
      <c r="E70" s="34"/>
      <c r="F70" s="34"/>
      <c r="G70" s="16">
        <f t="shared" si="5"/>
        <v>593</v>
      </c>
      <c r="H70" s="37">
        <f t="shared" si="10"/>
        <v>593</v>
      </c>
      <c r="I70" s="228">
        <f t="shared" si="3"/>
        <v>100</v>
      </c>
      <c r="J70" s="230">
        <f t="shared" si="9"/>
        <v>100</v>
      </c>
      <c r="K70" s="75"/>
      <c r="L70" s="75"/>
      <c r="M70" s="75"/>
      <c r="N70" s="75"/>
      <c r="O70" s="75"/>
      <c r="P70" s="75"/>
      <c r="Q70" s="75"/>
      <c r="R70" s="75"/>
      <c r="S70" s="75"/>
      <c r="T70" s="75"/>
    </row>
    <row r="71" spans="1:20" s="38" customFormat="1" ht="28.5" customHeight="1" x14ac:dyDescent="0.2">
      <c r="A71" s="99" t="s">
        <v>115</v>
      </c>
      <c r="B71" s="97" t="s">
        <v>174</v>
      </c>
      <c r="C71" s="16">
        <v>122</v>
      </c>
      <c r="D71" s="33"/>
      <c r="E71" s="33"/>
      <c r="F71" s="34">
        <v>-91</v>
      </c>
      <c r="G71" s="16">
        <v>31</v>
      </c>
      <c r="H71" s="37">
        <f t="shared" si="10"/>
        <v>31</v>
      </c>
      <c r="I71" s="35">
        <f t="shared" si="3"/>
        <v>25.409836065573771</v>
      </c>
      <c r="J71" s="230">
        <f t="shared" si="9"/>
        <v>100</v>
      </c>
      <c r="K71" s="75"/>
      <c r="L71" s="75"/>
      <c r="M71" s="75"/>
      <c r="N71" s="75"/>
      <c r="O71" s="75"/>
      <c r="P71" s="75"/>
      <c r="Q71" s="75"/>
      <c r="R71" s="75"/>
      <c r="S71" s="75"/>
      <c r="T71" s="75"/>
    </row>
    <row r="72" spans="1:20" s="39" customFormat="1" ht="28.5" customHeight="1" x14ac:dyDescent="0.2">
      <c r="A72" s="99" t="s">
        <v>115</v>
      </c>
      <c r="B72" s="97" t="s">
        <v>175</v>
      </c>
      <c r="C72" s="16">
        <v>1110</v>
      </c>
      <c r="D72" s="33"/>
      <c r="E72" s="33"/>
      <c r="F72" s="33"/>
      <c r="G72" s="16">
        <f t="shared" si="5"/>
        <v>1110</v>
      </c>
      <c r="H72" s="37">
        <f t="shared" si="10"/>
        <v>1110</v>
      </c>
      <c r="I72" s="228">
        <f t="shared" si="3"/>
        <v>100</v>
      </c>
      <c r="J72" s="230">
        <f t="shared" ref="J72:J88" si="14">H72/G72*100</f>
        <v>100</v>
      </c>
      <c r="K72" s="41"/>
      <c r="L72" s="41"/>
      <c r="M72" s="41"/>
      <c r="N72" s="41"/>
      <c r="O72" s="41"/>
      <c r="P72" s="41"/>
      <c r="Q72" s="41"/>
      <c r="R72" s="41"/>
      <c r="S72" s="41"/>
      <c r="T72" s="41"/>
    </row>
    <row r="73" spans="1:20" s="38" customFormat="1" ht="30" customHeight="1" x14ac:dyDescent="0.2">
      <c r="A73" s="99" t="s">
        <v>115</v>
      </c>
      <c r="B73" s="98" t="s">
        <v>176</v>
      </c>
      <c r="C73" s="16">
        <v>922</v>
      </c>
      <c r="D73" s="34"/>
      <c r="E73" s="34"/>
      <c r="F73" s="34"/>
      <c r="G73" s="16">
        <f t="shared" si="5"/>
        <v>922</v>
      </c>
      <c r="H73" s="37">
        <f t="shared" si="10"/>
        <v>922</v>
      </c>
      <c r="I73" s="228">
        <f t="shared" si="3"/>
        <v>100</v>
      </c>
      <c r="J73" s="230">
        <f t="shared" si="14"/>
        <v>100</v>
      </c>
      <c r="K73" s="75"/>
      <c r="L73" s="75"/>
      <c r="M73" s="75"/>
      <c r="N73" s="75"/>
      <c r="O73" s="75"/>
      <c r="P73" s="75"/>
      <c r="Q73" s="75"/>
      <c r="R73" s="75"/>
      <c r="S73" s="75"/>
      <c r="T73" s="75"/>
    </row>
    <row r="74" spans="1:20" s="38" customFormat="1" ht="27" customHeight="1" x14ac:dyDescent="0.2">
      <c r="A74" s="99" t="s">
        <v>115</v>
      </c>
      <c r="B74" s="97" t="s">
        <v>141</v>
      </c>
      <c r="C74" s="16">
        <v>537</v>
      </c>
      <c r="D74" s="34"/>
      <c r="E74" s="34"/>
      <c r="F74" s="34"/>
      <c r="G74" s="16">
        <f t="shared" si="5"/>
        <v>537</v>
      </c>
      <c r="H74" s="37">
        <f t="shared" si="10"/>
        <v>537</v>
      </c>
      <c r="I74" s="228">
        <f t="shared" si="3"/>
        <v>100</v>
      </c>
      <c r="J74" s="230">
        <f t="shared" si="14"/>
        <v>100</v>
      </c>
      <c r="K74" s="75"/>
      <c r="L74" s="75"/>
      <c r="M74" s="75"/>
      <c r="N74" s="75"/>
      <c r="O74" s="75"/>
      <c r="P74" s="75"/>
      <c r="Q74" s="75"/>
      <c r="R74" s="75"/>
      <c r="S74" s="75"/>
      <c r="T74" s="75"/>
    </row>
    <row r="75" spans="1:20" s="36" customFormat="1" ht="45.75" customHeight="1" x14ac:dyDescent="0.2">
      <c r="A75" s="99" t="s">
        <v>115</v>
      </c>
      <c r="B75" s="98" t="s">
        <v>142</v>
      </c>
      <c r="C75" s="16">
        <v>200</v>
      </c>
      <c r="D75" s="9">
        <f>D76+D77</f>
        <v>0</v>
      </c>
      <c r="E75" s="9">
        <f>E76+E77</f>
        <v>0</v>
      </c>
      <c r="F75" s="9"/>
      <c r="G75" s="16">
        <f t="shared" si="5"/>
        <v>200</v>
      </c>
      <c r="H75" s="37">
        <f t="shared" si="10"/>
        <v>200</v>
      </c>
      <c r="I75" s="228">
        <f t="shared" ref="I75:I101" si="15">H75/C75*100</f>
        <v>100</v>
      </c>
      <c r="J75" s="230">
        <f t="shared" si="14"/>
        <v>100</v>
      </c>
      <c r="K75" s="49"/>
      <c r="L75" s="49"/>
      <c r="M75" s="49"/>
      <c r="N75" s="49"/>
      <c r="O75" s="49"/>
      <c r="P75" s="49"/>
      <c r="Q75" s="49"/>
      <c r="R75" s="49"/>
      <c r="S75" s="49"/>
      <c r="T75" s="49"/>
    </row>
    <row r="76" spans="1:20" s="41" customFormat="1" ht="30" customHeight="1" x14ac:dyDescent="0.2">
      <c r="A76" s="99" t="s">
        <v>127</v>
      </c>
      <c r="B76" s="97" t="s">
        <v>143</v>
      </c>
      <c r="C76" s="16">
        <v>30</v>
      </c>
      <c r="D76" s="34"/>
      <c r="E76" s="34"/>
      <c r="F76" s="34"/>
      <c r="G76" s="16">
        <f t="shared" si="5"/>
        <v>30</v>
      </c>
      <c r="H76" s="37">
        <f t="shared" si="10"/>
        <v>30</v>
      </c>
      <c r="I76" s="228">
        <f t="shared" si="15"/>
        <v>100</v>
      </c>
      <c r="J76" s="230">
        <f t="shared" si="14"/>
        <v>100</v>
      </c>
    </row>
    <row r="77" spans="1:20" s="42" customFormat="1" ht="28.5" customHeight="1" x14ac:dyDescent="0.2">
      <c r="A77" s="99" t="s">
        <v>127</v>
      </c>
      <c r="B77" s="97" t="s">
        <v>144</v>
      </c>
      <c r="C77" s="16">
        <v>30</v>
      </c>
      <c r="D77" s="9">
        <f>D78+D82+D88</f>
        <v>0</v>
      </c>
      <c r="E77" s="9">
        <f>E78+E82+E88</f>
        <v>0</v>
      </c>
      <c r="F77" s="9"/>
      <c r="G77" s="16">
        <f t="shared" ref="G77:G81" si="16">F77+C77</f>
        <v>30</v>
      </c>
      <c r="H77" s="37">
        <f t="shared" ref="H77:H85" si="17">G77</f>
        <v>30</v>
      </c>
      <c r="I77" s="228">
        <f t="shared" si="15"/>
        <v>100</v>
      </c>
      <c r="J77" s="230">
        <f t="shared" si="14"/>
        <v>100</v>
      </c>
      <c r="K77" s="77"/>
      <c r="L77" s="77"/>
      <c r="M77" s="77"/>
      <c r="N77" s="77"/>
      <c r="O77" s="77"/>
      <c r="P77" s="77"/>
      <c r="Q77" s="77"/>
      <c r="R77" s="77"/>
      <c r="S77" s="77"/>
      <c r="T77" s="77"/>
    </row>
    <row r="78" spans="1:20" s="43" customFormat="1" ht="45" customHeight="1" x14ac:dyDescent="0.2">
      <c r="A78" s="99" t="s">
        <v>127</v>
      </c>
      <c r="B78" s="98" t="s">
        <v>145</v>
      </c>
      <c r="C78" s="16">
        <v>80</v>
      </c>
      <c r="D78" s="9"/>
      <c r="E78" s="9"/>
      <c r="F78" s="9"/>
      <c r="G78" s="16">
        <f t="shared" si="16"/>
        <v>80</v>
      </c>
      <c r="H78" s="37">
        <f t="shared" si="17"/>
        <v>80</v>
      </c>
      <c r="I78" s="228">
        <f t="shared" si="15"/>
        <v>100</v>
      </c>
      <c r="J78" s="230">
        <f t="shared" si="14"/>
        <v>100</v>
      </c>
      <c r="K78" s="78"/>
      <c r="L78" s="78"/>
      <c r="M78" s="78"/>
      <c r="N78" s="78"/>
      <c r="O78" s="78"/>
      <c r="P78" s="78"/>
      <c r="Q78" s="78"/>
      <c r="R78" s="78"/>
      <c r="S78" s="78"/>
      <c r="T78" s="78"/>
    </row>
    <row r="79" spans="1:20" s="43" customFormat="1" ht="29.25" customHeight="1" x14ac:dyDescent="0.2">
      <c r="A79" s="99" t="s">
        <v>127</v>
      </c>
      <c r="B79" s="97" t="s">
        <v>146</v>
      </c>
      <c r="C79" s="16">
        <v>30</v>
      </c>
      <c r="D79" s="34"/>
      <c r="E79" s="34"/>
      <c r="F79" s="34"/>
      <c r="G79" s="16">
        <f t="shared" si="16"/>
        <v>30</v>
      </c>
      <c r="H79" s="37">
        <f t="shared" si="17"/>
        <v>30</v>
      </c>
      <c r="I79" s="228">
        <f t="shared" si="15"/>
        <v>100</v>
      </c>
      <c r="J79" s="230">
        <f t="shared" si="14"/>
        <v>100</v>
      </c>
      <c r="K79" s="78"/>
      <c r="L79" s="78"/>
      <c r="M79" s="78"/>
      <c r="N79" s="78"/>
      <c r="O79" s="78"/>
      <c r="P79" s="78"/>
      <c r="Q79" s="78"/>
      <c r="R79" s="78"/>
      <c r="S79" s="78"/>
      <c r="T79" s="78"/>
    </row>
    <row r="80" spans="1:20" s="42" customFormat="1" ht="29.25" customHeight="1" x14ac:dyDescent="0.2">
      <c r="A80" s="99" t="s">
        <v>127</v>
      </c>
      <c r="B80" s="97" t="s">
        <v>147</v>
      </c>
      <c r="C80" s="16">
        <v>30</v>
      </c>
      <c r="D80" s="34"/>
      <c r="E80" s="34"/>
      <c r="F80" s="34"/>
      <c r="G80" s="16">
        <f t="shared" si="16"/>
        <v>30</v>
      </c>
      <c r="H80" s="37">
        <f t="shared" si="17"/>
        <v>30</v>
      </c>
      <c r="I80" s="228">
        <f t="shared" si="15"/>
        <v>100</v>
      </c>
      <c r="J80" s="230">
        <f t="shared" si="14"/>
        <v>100</v>
      </c>
      <c r="K80" s="77"/>
      <c r="L80" s="77"/>
      <c r="M80" s="77"/>
      <c r="N80" s="77"/>
      <c r="O80" s="77"/>
      <c r="P80" s="77"/>
      <c r="Q80" s="77"/>
      <c r="R80" s="77"/>
      <c r="S80" s="77"/>
      <c r="T80" s="77"/>
    </row>
    <row r="81" spans="1:20" s="42" customFormat="1" ht="29.25" customHeight="1" x14ac:dyDescent="0.2">
      <c r="A81" s="96" t="s">
        <v>44</v>
      </c>
      <c r="B81" s="97" t="s">
        <v>58</v>
      </c>
      <c r="C81" s="16">
        <v>200</v>
      </c>
      <c r="D81" s="9">
        <f>D82+D85</f>
        <v>0</v>
      </c>
      <c r="E81" s="9">
        <f>E82+E85</f>
        <v>0</v>
      </c>
      <c r="F81" s="9"/>
      <c r="G81" s="16">
        <f t="shared" si="16"/>
        <v>200</v>
      </c>
      <c r="H81" s="37">
        <f t="shared" si="17"/>
        <v>200</v>
      </c>
      <c r="I81" s="228">
        <f t="shared" si="15"/>
        <v>100</v>
      </c>
      <c r="J81" s="230">
        <f t="shared" si="14"/>
        <v>100</v>
      </c>
      <c r="K81" s="77"/>
      <c r="L81" s="77"/>
      <c r="M81" s="77"/>
      <c r="N81" s="77"/>
      <c r="O81" s="77"/>
      <c r="P81" s="77"/>
      <c r="Q81" s="77"/>
      <c r="R81" s="77"/>
      <c r="S81" s="77"/>
      <c r="T81" s="77"/>
    </row>
    <row r="82" spans="1:20" s="42" customFormat="1" ht="29.25" customHeight="1" x14ac:dyDescent="0.2">
      <c r="A82" s="96" t="s">
        <v>45</v>
      </c>
      <c r="B82" s="97" t="s">
        <v>59</v>
      </c>
      <c r="C82" s="16">
        <v>764</v>
      </c>
      <c r="D82" s="8"/>
      <c r="E82" s="8"/>
      <c r="F82" s="9"/>
      <c r="G82" s="16">
        <f>F82+C82</f>
        <v>764</v>
      </c>
      <c r="H82" s="37">
        <f t="shared" si="17"/>
        <v>764</v>
      </c>
      <c r="I82" s="228">
        <f t="shared" si="15"/>
        <v>100</v>
      </c>
      <c r="J82" s="230">
        <f t="shared" si="14"/>
        <v>100</v>
      </c>
      <c r="K82" s="77"/>
      <c r="L82" s="77"/>
      <c r="M82" s="77"/>
      <c r="N82" s="77"/>
      <c r="O82" s="77"/>
      <c r="P82" s="77"/>
      <c r="Q82" s="77"/>
      <c r="R82" s="77"/>
      <c r="S82" s="77"/>
      <c r="T82" s="77"/>
    </row>
    <row r="83" spans="1:20" s="42" customFormat="1" ht="29.25" customHeight="1" x14ac:dyDescent="0.2">
      <c r="A83" s="96" t="s">
        <v>177</v>
      </c>
      <c r="B83" s="97" t="s">
        <v>178</v>
      </c>
      <c r="C83" s="16">
        <v>200</v>
      </c>
      <c r="D83" s="8"/>
      <c r="E83" s="8"/>
      <c r="F83" s="17"/>
      <c r="G83" s="16">
        <f>F83+C83</f>
        <v>200</v>
      </c>
      <c r="H83" s="37">
        <f t="shared" si="17"/>
        <v>200</v>
      </c>
      <c r="I83" s="228">
        <f t="shared" si="15"/>
        <v>100</v>
      </c>
      <c r="J83" s="230">
        <f t="shared" si="14"/>
        <v>100</v>
      </c>
      <c r="K83" s="77"/>
      <c r="L83" s="77"/>
      <c r="M83" s="77"/>
      <c r="N83" s="77"/>
      <c r="O83" s="77"/>
      <c r="P83" s="77"/>
      <c r="Q83" s="77"/>
      <c r="R83" s="77"/>
      <c r="S83" s="77"/>
      <c r="T83" s="77"/>
    </row>
    <row r="84" spans="1:20" s="14" customFormat="1" ht="29.25" customHeight="1" x14ac:dyDescent="0.2">
      <c r="A84" s="96">
        <v>12</v>
      </c>
      <c r="B84" s="97" t="s">
        <v>13</v>
      </c>
      <c r="C84" s="16">
        <v>1000</v>
      </c>
      <c r="D84" s="8"/>
      <c r="E84" s="8"/>
      <c r="F84" s="17"/>
      <c r="G84" s="16">
        <f>F84+C84</f>
        <v>1000</v>
      </c>
      <c r="H84" s="37">
        <f t="shared" si="17"/>
        <v>1000</v>
      </c>
      <c r="I84" s="228">
        <f t="shared" si="15"/>
        <v>100</v>
      </c>
      <c r="J84" s="230">
        <f t="shared" si="14"/>
        <v>100</v>
      </c>
      <c r="K84" s="79"/>
      <c r="L84" s="79"/>
      <c r="M84" s="79"/>
      <c r="N84" s="79"/>
      <c r="O84" s="79"/>
      <c r="P84" s="79"/>
      <c r="Q84" s="79"/>
      <c r="R84" s="79"/>
      <c r="S84" s="79"/>
      <c r="T84" s="79"/>
    </row>
    <row r="85" spans="1:20" s="14" customFormat="1" ht="29.25" customHeight="1" x14ac:dyDescent="0.2">
      <c r="A85" s="96">
        <v>13</v>
      </c>
      <c r="B85" s="97" t="s">
        <v>60</v>
      </c>
      <c r="C85" s="16">
        <v>58448</v>
      </c>
      <c r="D85" s="9">
        <f t="shared" ref="D85:E85" si="18">D86+D88+D93</f>
        <v>0</v>
      </c>
      <c r="E85" s="9">
        <f t="shared" si="18"/>
        <v>0</v>
      </c>
      <c r="F85" s="9"/>
      <c r="G85" s="16">
        <f>F85+C85</f>
        <v>58448</v>
      </c>
      <c r="H85" s="37">
        <f t="shared" si="17"/>
        <v>58448</v>
      </c>
      <c r="I85" s="228">
        <f t="shared" si="15"/>
        <v>100</v>
      </c>
      <c r="J85" s="230">
        <f t="shared" si="14"/>
        <v>100</v>
      </c>
      <c r="K85" s="79"/>
      <c r="L85" s="79"/>
      <c r="M85" s="79"/>
      <c r="N85" s="79"/>
      <c r="O85" s="79"/>
      <c r="P85" s="79"/>
      <c r="Q85" s="79"/>
      <c r="R85" s="79"/>
      <c r="S85" s="79"/>
      <c r="T85" s="79"/>
    </row>
    <row r="86" spans="1:20" s="14" customFormat="1" ht="29.25" customHeight="1" x14ac:dyDescent="0.2">
      <c r="A86" s="96">
        <v>14</v>
      </c>
      <c r="B86" s="97" t="s">
        <v>61</v>
      </c>
      <c r="C86" s="16">
        <v>7209</v>
      </c>
      <c r="D86" s="9">
        <f t="shared" ref="D86:E86" si="19">SUM(D87:D87)</f>
        <v>0</v>
      </c>
      <c r="E86" s="9">
        <f t="shared" si="19"/>
        <v>0</v>
      </c>
      <c r="F86" s="9"/>
      <c r="G86" s="16">
        <f t="shared" ref="G86:G101" si="20">F86+C86</f>
        <v>7209</v>
      </c>
      <c r="H86" s="8"/>
      <c r="I86" s="228">
        <f t="shared" si="15"/>
        <v>0</v>
      </c>
      <c r="J86" s="230">
        <f t="shared" si="14"/>
        <v>0</v>
      </c>
      <c r="K86" s="79"/>
      <c r="L86" s="79"/>
      <c r="M86" s="79"/>
      <c r="N86" s="79"/>
      <c r="O86" s="79"/>
      <c r="P86" s="79"/>
      <c r="Q86" s="79"/>
      <c r="R86" s="79"/>
      <c r="S86" s="79"/>
      <c r="T86" s="79"/>
    </row>
    <row r="87" spans="1:20" s="14" customFormat="1" ht="30" customHeight="1" x14ac:dyDescent="0.2">
      <c r="A87" s="94" t="s">
        <v>3</v>
      </c>
      <c r="B87" s="95" t="s">
        <v>14</v>
      </c>
      <c r="C87" s="12">
        <v>10995</v>
      </c>
      <c r="D87" s="33"/>
      <c r="E87" s="33"/>
      <c r="F87" s="33"/>
      <c r="G87" s="12">
        <f t="shared" si="20"/>
        <v>10995</v>
      </c>
      <c r="H87" s="8">
        <v>10995</v>
      </c>
      <c r="I87" s="13">
        <f t="shared" si="15"/>
        <v>100</v>
      </c>
      <c r="J87" s="231">
        <f t="shared" si="14"/>
        <v>100</v>
      </c>
      <c r="K87" s="79"/>
      <c r="L87" s="79"/>
      <c r="M87" s="79"/>
      <c r="N87" s="79"/>
      <c r="O87" s="79"/>
      <c r="P87" s="79"/>
      <c r="Q87" s="79"/>
      <c r="R87" s="79"/>
      <c r="S87" s="79"/>
      <c r="T87" s="79"/>
    </row>
    <row r="88" spans="1:20" s="14" customFormat="1" ht="30" customHeight="1" x14ac:dyDescent="0.2">
      <c r="A88" s="101" t="s">
        <v>35</v>
      </c>
      <c r="B88" s="102" t="s">
        <v>71</v>
      </c>
      <c r="C88" s="12">
        <f t="shared" ref="C88:H88" si="21">C89+C90+C102</f>
        <v>36237</v>
      </c>
      <c r="D88" s="12">
        <f t="shared" si="21"/>
        <v>0</v>
      </c>
      <c r="E88" s="12">
        <f t="shared" si="21"/>
        <v>0</v>
      </c>
      <c r="F88" s="12">
        <f t="shared" si="21"/>
        <v>19287.117570000002</v>
      </c>
      <c r="G88" s="12">
        <f t="shared" si="21"/>
        <v>55524.117570000002</v>
      </c>
      <c r="H88" s="12">
        <f t="shared" si="21"/>
        <v>85136.117570000002</v>
      </c>
      <c r="I88" s="13">
        <f t="shared" si="15"/>
        <v>234.94251061070179</v>
      </c>
      <c r="J88" s="231">
        <f t="shared" si="14"/>
        <v>153.33177958689348</v>
      </c>
      <c r="K88" s="79"/>
      <c r="L88" s="79"/>
      <c r="M88" s="79"/>
      <c r="N88" s="79"/>
      <c r="O88" s="79"/>
      <c r="P88" s="79"/>
      <c r="Q88" s="79"/>
      <c r="R88" s="79"/>
      <c r="S88" s="79"/>
      <c r="T88" s="79"/>
    </row>
    <row r="89" spans="1:20" s="14" customFormat="1" ht="30" customHeight="1" x14ac:dyDescent="0.2">
      <c r="A89" s="101">
        <v>1</v>
      </c>
      <c r="B89" s="102" t="s">
        <v>47</v>
      </c>
      <c r="C89" s="12"/>
      <c r="D89" s="15">
        <f>D90</f>
        <v>0</v>
      </c>
      <c r="E89" s="15">
        <f>E90</f>
        <v>0</v>
      </c>
      <c r="F89" s="15"/>
      <c r="G89" s="12"/>
      <c r="H89" s="8">
        <v>29612</v>
      </c>
      <c r="I89" s="35"/>
      <c r="J89" s="230"/>
      <c r="K89" s="79"/>
      <c r="L89" s="79"/>
      <c r="M89" s="79"/>
      <c r="N89" s="79"/>
      <c r="O89" s="79"/>
      <c r="P89" s="79"/>
      <c r="Q89" s="79"/>
      <c r="R89" s="79"/>
      <c r="S89" s="79"/>
      <c r="T89" s="79"/>
    </row>
    <row r="90" spans="1:20" s="42" customFormat="1" ht="30" customHeight="1" x14ac:dyDescent="0.2">
      <c r="A90" s="101">
        <v>2</v>
      </c>
      <c r="B90" s="102" t="s">
        <v>46</v>
      </c>
      <c r="C90" s="12">
        <f>C91+C98</f>
        <v>36237</v>
      </c>
      <c r="D90" s="12">
        <f t="shared" ref="D90:H90" si="22">D91+D98</f>
        <v>0</v>
      </c>
      <c r="E90" s="12">
        <f t="shared" si="22"/>
        <v>0</v>
      </c>
      <c r="F90" s="12">
        <f t="shared" si="22"/>
        <v>0</v>
      </c>
      <c r="G90" s="12">
        <f t="shared" si="22"/>
        <v>36237</v>
      </c>
      <c r="H90" s="12">
        <f t="shared" si="22"/>
        <v>36237</v>
      </c>
      <c r="I90" s="228">
        <f t="shared" si="15"/>
        <v>100</v>
      </c>
      <c r="J90" s="231">
        <f t="shared" ref="J90:J98" si="23">H90/G90*100</f>
        <v>100</v>
      </c>
      <c r="K90" s="77"/>
      <c r="L90" s="77"/>
      <c r="M90" s="77"/>
      <c r="N90" s="77"/>
      <c r="O90" s="77"/>
      <c r="P90" s="77"/>
      <c r="Q90" s="77"/>
      <c r="R90" s="77"/>
      <c r="S90" s="77"/>
      <c r="T90" s="77"/>
    </row>
    <row r="91" spans="1:20" s="42" customFormat="1" ht="30" customHeight="1" x14ac:dyDescent="0.2">
      <c r="A91" s="103" t="s">
        <v>49</v>
      </c>
      <c r="B91" s="102" t="s">
        <v>48</v>
      </c>
      <c r="C91" s="12">
        <f>SUM(C92:C97)</f>
        <v>36050</v>
      </c>
      <c r="D91" s="12">
        <f t="shared" ref="D91:H91" si="24">SUM(D92:D97)</f>
        <v>0</v>
      </c>
      <c r="E91" s="12">
        <f t="shared" si="24"/>
        <v>0</v>
      </c>
      <c r="F91" s="12">
        <f t="shared" si="24"/>
        <v>0</v>
      </c>
      <c r="G91" s="12">
        <f t="shared" si="24"/>
        <v>36050</v>
      </c>
      <c r="H91" s="12">
        <f t="shared" si="24"/>
        <v>36050</v>
      </c>
      <c r="I91" s="228">
        <f t="shared" si="15"/>
        <v>100</v>
      </c>
      <c r="J91" s="231">
        <f t="shared" si="23"/>
        <v>100</v>
      </c>
      <c r="K91" s="77"/>
      <c r="L91" s="77"/>
      <c r="M91" s="77"/>
      <c r="N91" s="77"/>
      <c r="O91" s="77"/>
      <c r="P91" s="77"/>
      <c r="Q91" s="77"/>
      <c r="R91" s="77"/>
      <c r="S91" s="77"/>
      <c r="T91" s="77"/>
    </row>
    <row r="92" spans="1:20" s="14" customFormat="1" ht="30" customHeight="1" x14ac:dyDescent="0.2">
      <c r="A92" s="101" t="s">
        <v>88</v>
      </c>
      <c r="B92" s="11" t="s">
        <v>180</v>
      </c>
      <c r="C92" s="16">
        <v>3545</v>
      </c>
      <c r="D92" s="34"/>
      <c r="E92" s="34"/>
      <c r="F92" s="34"/>
      <c r="G92" s="16">
        <f t="shared" si="20"/>
        <v>3545</v>
      </c>
      <c r="H92" s="9">
        <f t="shared" ref="H92:H97" si="25">G92</f>
        <v>3545</v>
      </c>
      <c r="I92" s="228">
        <f t="shared" si="15"/>
        <v>100</v>
      </c>
      <c r="J92" s="230">
        <f t="shared" si="23"/>
        <v>100</v>
      </c>
      <c r="K92" s="79"/>
      <c r="L92" s="79"/>
      <c r="M92" s="79"/>
      <c r="N92" s="79"/>
      <c r="O92" s="79"/>
      <c r="P92" s="79"/>
      <c r="Q92" s="79"/>
      <c r="R92" s="79"/>
      <c r="S92" s="79"/>
      <c r="T92" s="79"/>
    </row>
    <row r="93" spans="1:20" s="42" customFormat="1" ht="30" customHeight="1" x14ac:dyDescent="0.2">
      <c r="A93" s="101" t="s">
        <v>88</v>
      </c>
      <c r="B93" s="11" t="s">
        <v>181</v>
      </c>
      <c r="C93" s="16">
        <v>3700</v>
      </c>
      <c r="D93" s="34"/>
      <c r="E93" s="34"/>
      <c r="F93" s="34"/>
      <c r="G93" s="16">
        <f t="shared" si="20"/>
        <v>3700</v>
      </c>
      <c r="H93" s="9">
        <f t="shared" si="25"/>
        <v>3700</v>
      </c>
      <c r="I93" s="228">
        <f t="shared" si="15"/>
        <v>100</v>
      </c>
      <c r="J93" s="230">
        <f t="shared" si="23"/>
        <v>100</v>
      </c>
      <c r="K93" s="77"/>
      <c r="L93" s="77"/>
      <c r="M93" s="77"/>
      <c r="N93" s="77"/>
      <c r="O93" s="77"/>
      <c r="P93" s="77"/>
      <c r="Q93" s="77"/>
      <c r="R93" s="77"/>
      <c r="S93" s="77"/>
      <c r="T93" s="77"/>
    </row>
    <row r="94" spans="1:20" s="42" customFormat="1" ht="30" customHeight="1" x14ac:dyDescent="0.2">
      <c r="A94" s="101" t="s">
        <v>88</v>
      </c>
      <c r="B94" s="11" t="s">
        <v>182</v>
      </c>
      <c r="C94" s="16">
        <v>1700</v>
      </c>
      <c r="D94" s="34"/>
      <c r="E94" s="34"/>
      <c r="F94" s="34"/>
      <c r="G94" s="16">
        <f t="shared" si="20"/>
        <v>1700</v>
      </c>
      <c r="H94" s="9">
        <f t="shared" si="25"/>
        <v>1700</v>
      </c>
      <c r="I94" s="228">
        <f t="shared" si="15"/>
        <v>100</v>
      </c>
      <c r="J94" s="230">
        <f t="shared" si="23"/>
        <v>100</v>
      </c>
      <c r="K94" s="77"/>
      <c r="L94" s="77"/>
      <c r="M94" s="77"/>
      <c r="N94" s="77"/>
      <c r="O94" s="77"/>
      <c r="P94" s="77"/>
      <c r="Q94" s="77"/>
      <c r="R94" s="77"/>
      <c r="S94" s="77"/>
      <c r="T94" s="77"/>
    </row>
    <row r="95" spans="1:20" s="44" customFormat="1" ht="30" customHeight="1" x14ac:dyDescent="0.2">
      <c r="A95" s="101" t="s">
        <v>88</v>
      </c>
      <c r="B95" s="11" t="s">
        <v>183</v>
      </c>
      <c r="C95" s="16">
        <v>4000</v>
      </c>
      <c r="D95" s="16">
        <f>SUM(D96:D101)</f>
        <v>0</v>
      </c>
      <c r="E95" s="16">
        <f>SUM(E96:E101)</f>
        <v>0</v>
      </c>
      <c r="F95" s="16">
        <f>SUM(F96:F101)</f>
        <v>0</v>
      </c>
      <c r="G95" s="16">
        <f t="shared" si="20"/>
        <v>4000</v>
      </c>
      <c r="H95" s="9">
        <f t="shared" si="25"/>
        <v>4000</v>
      </c>
      <c r="I95" s="228">
        <f t="shared" si="15"/>
        <v>100</v>
      </c>
      <c r="J95" s="230">
        <f t="shared" si="23"/>
        <v>100</v>
      </c>
      <c r="K95" s="41"/>
      <c r="L95" s="41"/>
      <c r="M95" s="41"/>
      <c r="N95" s="41"/>
      <c r="O95" s="41"/>
      <c r="P95" s="41"/>
      <c r="Q95" s="41"/>
      <c r="R95" s="41"/>
      <c r="S95" s="41"/>
      <c r="T95" s="41"/>
    </row>
    <row r="96" spans="1:20" s="42" customFormat="1" ht="30" customHeight="1" x14ac:dyDescent="0.2">
      <c r="A96" s="101" t="s">
        <v>88</v>
      </c>
      <c r="B96" s="11" t="s">
        <v>184</v>
      </c>
      <c r="C96" s="16">
        <v>11500</v>
      </c>
      <c r="D96" s="34"/>
      <c r="E96" s="34"/>
      <c r="F96" s="34"/>
      <c r="G96" s="16">
        <f t="shared" si="20"/>
        <v>11500</v>
      </c>
      <c r="H96" s="9">
        <f t="shared" si="25"/>
        <v>11500</v>
      </c>
      <c r="I96" s="228">
        <f t="shared" si="15"/>
        <v>100</v>
      </c>
      <c r="J96" s="230">
        <f t="shared" si="23"/>
        <v>100</v>
      </c>
      <c r="K96" s="77"/>
      <c r="L96" s="77"/>
      <c r="M96" s="77"/>
      <c r="N96" s="77"/>
      <c r="O96" s="77"/>
      <c r="P96" s="77"/>
      <c r="Q96" s="77"/>
      <c r="R96" s="77"/>
      <c r="S96" s="77"/>
      <c r="T96" s="77"/>
    </row>
    <row r="97" spans="1:20" s="42" customFormat="1" ht="30" customHeight="1" x14ac:dyDescent="0.2">
      <c r="A97" s="101" t="s">
        <v>88</v>
      </c>
      <c r="B97" s="11" t="s">
        <v>185</v>
      </c>
      <c r="C97" s="16">
        <v>11605</v>
      </c>
      <c r="D97" s="34"/>
      <c r="E97" s="34"/>
      <c r="F97" s="34"/>
      <c r="G97" s="16">
        <f t="shared" si="20"/>
        <v>11605</v>
      </c>
      <c r="H97" s="9">
        <f t="shared" si="25"/>
        <v>11605</v>
      </c>
      <c r="I97" s="228">
        <f t="shared" si="15"/>
        <v>100</v>
      </c>
      <c r="J97" s="230">
        <f t="shared" si="23"/>
        <v>100</v>
      </c>
      <c r="K97" s="77"/>
      <c r="L97" s="77"/>
      <c r="M97" s="77"/>
      <c r="N97" s="77"/>
      <c r="O97" s="77"/>
      <c r="P97" s="77"/>
      <c r="Q97" s="77"/>
      <c r="R97" s="77"/>
      <c r="S97" s="77"/>
      <c r="T97" s="77"/>
    </row>
    <row r="98" spans="1:20" s="14" customFormat="1" ht="45.75" customHeight="1" x14ac:dyDescent="0.2">
      <c r="A98" s="103" t="s">
        <v>50</v>
      </c>
      <c r="B98" s="102" t="s">
        <v>51</v>
      </c>
      <c r="C98" s="12">
        <v>187</v>
      </c>
      <c r="D98" s="33"/>
      <c r="E98" s="33"/>
      <c r="F98" s="33"/>
      <c r="G98" s="12">
        <f t="shared" si="20"/>
        <v>187</v>
      </c>
      <c r="H98" s="12">
        <f>H99+H100</f>
        <v>187</v>
      </c>
      <c r="I98" s="226">
        <f t="shared" si="15"/>
        <v>100</v>
      </c>
      <c r="J98" s="231">
        <f t="shared" si="23"/>
        <v>100</v>
      </c>
      <c r="K98" s="79"/>
      <c r="L98" s="79"/>
      <c r="M98" s="79"/>
      <c r="N98" s="79"/>
      <c r="O98" s="79"/>
      <c r="P98" s="79"/>
      <c r="Q98" s="79"/>
      <c r="R98" s="79"/>
      <c r="S98" s="79"/>
      <c r="T98" s="79"/>
    </row>
    <row r="99" spans="1:20" s="14" customFormat="1" ht="31.5" customHeight="1" x14ac:dyDescent="0.2">
      <c r="A99" s="101" t="s">
        <v>53</v>
      </c>
      <c r="B99" s="104" t="s">
        <v>52</v>
      </c>
      <c r="C99" s="12"/>
      <c r="D99" s="33"/>
      <c r="E99" s="33"/>
      <c r="F99" s="33"/>
      <c r="G99" s="12">
        <f t="shared" si="20"/>
        <v>0</v>
      </c>
      <c r="H99" s="12"/>
      <c r="I99" s="13"/>
      <c r="J99" s="231"/>
      <c r="K99" s="79"/>
      <c r="L99" s="79"/>
      <c r="M99" s="79"/>
      <c r="N99" s="79"/>
      <c r="O99" s="79"/>
      <c r="P99" s="79"/>
      <c r="Q99" s="79"/>
      <c r="R99" s="79"/>
      <c r="S99" s="79"/>
      <c r="T99" s="79"/>
    </row>
    <row r="100" spans="1:20" s="42" customFormat="1" ht="31.5" customHeight="1" x14ac:dyDescent="0.2">
      <c r="A100" s="101" t="s">
        <v>53</v>
      </c>
      <c r="B100" s="104" t="s">
        <v>54</v>
      </c>
      <c r="C100" s="12">
        <v>187</v>
      </c>
      <c r="D100" s="33"/>
      <c r="E100" s="33"/>
      <c r="F100" s="33"/>
      <c r="G100" s="12">
        <f t="shared" si="20"/>
        <v>187</v>
      </c>
      <c r="H100" s="12">
        <f>H101</f>
        <v>187</v>
      </c>
      <c r="I100" s="228">
        <f t="shared" si="15"/>
        <v>100</v>
      </c>
      <c r="J100" s="231">
        <f t="shared" ref="J100:J133" si="26">H100/G100*100</f>
        <v>100</v>
      </c>
      <c r="K100" s="77"/>
      <c r="L100" s="77"/>
      <c r="M100" s="77"/>
      <c r="N100" s="77"/>
      <c r="O100" s="77"/>
      <c r="P100" s="77"/>
      <c r="Q100" s="77"/>
      <c r="R100" s="77"/>
      <c r="S100" s="77"/>
      <c r="T100" s="77"/>
    </row>
    <row r="101" spans="1:20" s="42" customFormat="1" ht="31.5" customHeight="1" x14ac:dyDescent="0.2">
      <c r="A101" s="103" t="s">
        <v>115</v>
      </c>
      <c r="B101" s="105" t="s">
        <v>72</v>
      </c>
      <c r="C101" s="168">
        <v>187</v>
      </c>
      <c r="D101" s="169"/>
      <c r="E101" s="169"/>
      <c r="F101" s="169"/>
      <c r="G101" s="168">
        <f t="shared" si="20"/>
        <v>187</v>
      </c>
      <c r="H101" s="168">
        <v>187</v>
      </c>
      <c r="I101" s="234">
        <f t="shared" si="15"/>
        <v>100</v>
      </c>
      <c r="J101" s="232">
        <f t="shared" si="26"/>
        <v>100</v>
      </c>
      <c r="K101" s="77"/>
      <c r="L101" s="77"/>
      <c r="M101" s="77"/>
      <c r="N101" s="77"/>
      <c r="O101" s="77"/>
      <c r="P101" s="77"/>
      <c r="Q101" s="77"/>
      <c r="R101" s="77"/>
      <c r="S101" s="77"/>
      <c r="T101" s="77"/>
    </row>
    <row r="102" spans="1:20" s="42" customFormat="1" ht="27" customHeight="1" x14ac:dyDescent="0.2">
      <c r="A102" s="93">
        <v>3</v>
      </c>
      <c r="B102" s="102" t="s">
        <v>186</v>
      </c>
      <c r="C102" s="168"/>
      <c r="D102" s="172"/>
      <c r="E102" s="172"/>
      <c r="F102" s="173">
        <f>SUM(F103:F114)</f>
        <v>19287.117570000002</v>
      </c>
      <c r="G102" s="173">
        <f>SUM(G103:G114)</f>
        <v>19287.117570000002</v>
      </c>
      <c r="H102" s="173">
        <f>SUM(H103:H114)</f>
        <v>19287.117570000002</v>
      </c>
      <c r="I102" s="170"/>
      <c r="J102" s="233">
        <f t="shared" si="26"/>
        <v>100</v>
      </c>
      <c r="K102" s="77"/>
      <c r="L102" s="77"/>
      <c r="M102" s="77"/>
      <c r="N102" s="77"/>
      <c r="O102" s="77"/>
      <c r="P102" s="77"/>
      <c r="Q102" s="77"/>
      <c r="R102" s="77"/>
      <c r="S102" s="77"/>
      <c r="T102" s="77"/>
    </row>
    <row r="103" spans="1:20" s="42" customFormat="1" ht="60.75" customHeight="1" x14ac:dyDescent="0.2">
      <c r="A103" s="166" t="s">
        <v>74</v>
      </c>
      <c r="B103" s="167" t="s">
        <v>228</v>
      </c>
      <c r="C103" s="168"/>
      <c r="D103" s="169"/>
      <c r="E103" s="169"/>
      <c r="F103" s="175">
        <v>401.85</v>
      </c>
      <c r="G103" s="168">
        <f t="shared" ref="G103:G114" si="27">F103+C103</f>
        <v>401.85</v>
      </c>
      <c r="H103" s="168">
        <f t="shared" ref="H103:H114" si="28">G103</f>
        <v>401.85</v>
      </c>
      <c r="I103" s="170"/>
      <c r="J103" s="232">
        <f t="shared" si="26"/>
        <v>100</v>
      </c>
      <c r="K103" s="77"/>
      <c r="L103" s="77"/>
      <c r="M103" s="77"/>
      <c r="N103" s="77"/>
      <c r="O103" s="77"/>
      <c r="P103" s="77"/>
      <c r="Q103" s="77"/>
      <c r="R103" s="77"/>
      <c r="S103" s="77"/>
      <c r="T103" s="77"/>
    </row>
    <row r="104" spans="1:20" s="42" customFormat="1" ht="46.5" customHeight="1" x14ac:dyDescent="0.2">
      <c r="A104" s="166" t="s">
        <v>75</v>
      </c>
      <c r="B104" s="167" t="s">
        <v>226</v>
      </c>
      <c r="C104" s="168"/>
      <c r="D104" s="169"/>
      <c r="E104" s="169"/>
      <c r="F104" s="175">
        <v>1194.48</v>
      </c>
      <c r="G104" s="168">
        <f t="shared" si="27"/>
        <v>1194.48</v>
      </c>
      <c r="H104" s="168">
        <f t="shared" si="28"/>
        <v>1194.48</v>
      </c>
      <c r="I104" s="170"/>
      <c r="J104" s="232">
        <f t="shared" si="26"/>
        <v>100</v>
      </c>
      <c r="K104" s="77"/>
      <c r="L104" s="77"/>
      <c r="M104" s="77"/>
      <c r="N104" s="77"/>
      <c r="O104" s="77"/>
      <c r="P104" s="77"/>
      <c r="Q104" s="77"/>
      <c r="R104" s="77"/>
      <c r="S104" s="77"/>
      <c r="T104" s="77"/>
    </row>
    <row r="105" spans="1:20" s="45" customFormat="1" ht="26.25" customHeight="1" x14ac:dyDescent="0.2">
      <c r="A105" s="166" t="s">
        <v>76</v>
      </c>
      <c r="B105" s="167" t="s">
        <v>187</v>
      </c>
      <c r="C105" s="168"/>
      <c r="D105" s="169"/>
      <c r="E105" s="169"/>
      <c r="F105" s="175">
        <v>8500</v>
      </c>
      <c r="G105" s="168">
        <f t="shared" si="27"/>
        <v>8500</v>
      </c>
      <c r="H105" s="176">
        <f t="shared" si="28"/>
        <v>8500</v>
      </c>
      <c r="I105" s="170"/>
      <c r="J105" s="232">
        <f t="shared" si="26"/>
        <v>100</v>
      </c>
      <c r="K105" s="49"/>
      <c r="L105" s="49"/>
      <c r="M105" s="49"/>
      <c r="N105" s="49"/>
      <c r="O105" s="49"/>
      <c r="P105" s="49"/>
      <c r="Q105" s="49"/>
      <c r="R105" s="49"/>
      <c r="S105" s="49"/>
      <c r="T105" s="49"/>
    </row>
    <row r="106" spans="1:20" s="43" customFormat="1" ht="62.25" customHeight="1" x14ac:dyDescent="0.2">
      <c r="A106" s="7" t="s">
        <v>77</v>
      </c>
      <c r="B106" s="167" t="s">
        <v>227</v>
      </c>
      <c r="C106" s="168"/>
      <c r="D106" s="169"/>
      <c r="E106" s="169"/>
      <c r="F106" s="177">
        <v>1200</v>
      </c>
      <c r="G106" s="168">
        <f t="shared" si="27"/>
        <v>1200</v>
      </c>
      <c r="H106" s="176">
        <f t="shared" si="28"/>
        <v>1200</v>
      </c>
      <c r="I106" s="170"/>
      <c r="J106" s="232">
        <f t="shared" si="26"/>
        <v>100</v>
      </c>
      <c r="K106" s="78"/>
      <c r="L106" s="78"/>
      <c r="M106" s="78"/>
      <c r="N106" s="78"/>
      <c r="O106" s="78"/>
      <c r="P106" s="78"/>
      <c r="Q106" s="78"/>
      <c r="R106" s="78"/>
      <c r="S106" s="78"/>
      <c r="T106" s="78"/>
    </row>
    <row r="107" spans="1:20" s="42" customFormat="1" ht="63.6" customHeight="1" x14ac:dyDescent="0.2">
      <c r="A107" s="7" t="s">
        <v>78</v>
      </c>
      <c r="B107" s="167" t="s">
        <v>188</v>
      </c>
      <c r="C107" s="168"/>
      <c r="D107" s="169"/>
      <c r="E107" s="169"/>
      <c r="F107" s="177">
        <v>6820.1593199999998</v>
      </c>
      <c r="G107" s="168">
        <f t="shared" si="27"/>
        <v>6820.1593199999998</v>
      </c>
      <c r="H107" s="176">
        <f t="shared" si="28"/>
        <v>6820.1593199999998</v>
      </c>
      <c r="I107" s="170"/>
      <c r="J107" s="232">
        <f t="shared" si="26"/>
        <v>100</v>
      </c>
      <c r="K107" s="77"/>
      <c r="L107" s="77"/>
      <c r="M107" s="77"/>
      <c r="N107" s="77"/>
      <c r="O107" s="77"/>
      <c r="P107" s="77"/>
      <c r="Q107" s="77"/>
      <c r="R107" s="77"/>
      <c r="S107" s="77"/>
      <c r="T107" s="77"/>
    </row>
    <row r="108" spans="1:20" s="42" customFormat="1" ht="41.25" customHeight="1" x14ac:dyDescent="0.2">
      <c r="A108" s="7" t="s">
        <v>79</v>
      </c>
      <c r="B108" s="167" t="s">
        <v>189</v>
      </c>
      <c r="C108" s="168"/>
      <c r="D108" s="178"/>
      <c r="E108" s="178"/>
      <c r="F108" s="177">
        <v>75.628249999999994</v>
      </c>
      <c r="G108" s="168">
        <f t="shared" si="27"/>
        <v>75.628249999999994</v>
      </c>
      <c r="H108" s="176">
        <f t="shared" si="28"/>
        <v>75.628249999999994</v>
      </c>
      <c r="I108" s="170"/>
      <c r="J108" s="232">
        <f t="shared" si="26"/>
        <v>100</v>
      </c>
      <c r="K108" s="77"/>
      <c r="L108" s="77"/>
      <c r="M108" s="77"/>
      <c r="N108" s="77"/>
      <c r="O108" s="77"/>
      <c r="P108" s="77"/>
      <c r="Q108" s="77"/>
      <c r="R108" s="77"/>
      <c r="S108" s="77"/>
      <c r="T108" s="77"/>
    </row>
    <row r="109" spans="1:20" s="42" customFormat="1" ht="31.5" customHeight="1" x14ac:dyDescent="0.2">
      <c r="A109" s="7" t="s">
        <v>80</v>
      </c>
      <c r="B109" s="167" t="s">
        <v>190</v>
      </c>
      <c r="C109" s="168"/>
      <c r="D109" s="178"/>
      <c r="E109" s="178"/>
      <c r="F109" s="177">
        <v>30</v>
      </c>
      <c r="G109" s="168">
        <f t="shared" si="27"/>
        <v>30</v>
      </c>
      <c r="H109" s="176">
        <f t="shared" si="28"/>
        <v>30</v>
      </c>
      <c r="I109" s="170"/>
      <c r="J109" s="232">
        <f t="shared" si="26"/>
        <v>100</v>
      </c>
      <c r="K109" s="77"/>
      <c r="L109" s="77"/>
      <c r="M109" s="77"/>
      <c r="N109" s="77"/>
      <c r="O109" s="77"/>
      <c r="P109" s="77"/>
      <c r="Q109" s="77"/>
      <c r="R109" s="77"/>
      <c r="S109" s="77"/>
      <c r="T109" s="77"/>
    </row>
    <row r="110" spans="1:20" s="42" customFormat="1" ht="49.5" customHeight="1" x14ac:dyDescent="0.2">
      <c r="A110" s="7" t="s">
        <v>81</v>
      </c>
      <c r="B110" s="167" t="s">
        <v>191</v>
      </c>
      <c r="C110" s="168"/>
      <c r="D110" s="169"/>
      <c r="E110" s="169"/>
      <c r="F110" s="175">
        <v>165</v>
      </c>
      <c r="G110" s="168">
        <f t="shared" si="27"/>
        <v>165</v>
      </c>
      <c r="H110" s="176">
        <f t="shared" si="28"/>
        <v>165</v>
      </c>
      <c r="I110" s="170"/>
      <c r="J110" s="232">
        <f t="shared" si="26"/>
        <v>100</v>
      </c>
      <c r="K110" s="77"/>
      <c r="L110" s="77"/>
      <c r="M110" s="77"/>
      <c r="N110" s="77"/>
      <c r="O110" s="77"/>
      <c r="P110" s="77"/>
      <c r="Q110" s="77"/>
      <c r="R110" s="77"/>
      <c r="S110" s="77"/>
      <c r="T110" s="77"/>
    </row>
    <row r="111" spans="1:20" ht="67.5" customHeight="1" x14ac:dyDescent="0.2">
      <c r="A111" s="7" t="s">
        <v>82</v>
      </c>
      <c r="B111" s="167" t="s">
        <v>192</v>
      </c>
      <c r="C111" s="168"/>
      <c r="D111" s="169"/>
      <c r="E111" s="169"/>
      <c r="F111" s="175">
        <v>300</v>
      </c>
      <c r="G111" s="168">
        <f t="shared" si="27"/>
        <v>300</v>
      </c>
      <c r="H111" s="176">
        <f t="shared" si="28"/>
        <v>300</v>
      </c>
      <c r="I111" s="170"/>
      <c r="J111" s="232">
        <f t="shared" si="26"/>
        <v>100</v>
      </c>
    </row>
    <row r="112" spans="1:20" ht="44.25" customHeight="1" x14ac:dyDescent="0.2">
      <c r="A112" s="7" t="s">
        <v>83</v>
      </c>
      <c r="B112" s="167" t="s">
        <v>193</v>
      </c>
      <c r="C112" s="168"/>
      <c r="D112" s="169"/>
      <c r="E112" s="169"/>
      <c r="F112" s="175">
        <v>10</v>
      </c>
      <c r="G112" s="168">
        <f t="shared" si="27"/>
        <v>10</v>
      </c>
      <c r="H112" s="176">
        <f t="shared" si="28"/>
        <v>10</v>
      </c>
      <c r="I112" s="170"/>
      <c r="J112" s="232">
        <f t="shared" si="26"/>
        <v>100</v>
      </c>
    </row>
    <row r="113" spans="1:106" s="42" customFormat="1" ht="45" customHeight="1" x14ac:dyDescent="0.2">
      <c r="A113" s="7" t="s">
        <v>84</v>
      </c>
      <c r="B113" s="179" t="s">
        <v>194</v>
      </c>
      <c r="C113" s="168"/>
      <c r="D113" s="178"/>
      <c r="E113" s="178"/>
      <c r="F113" s="180">
        <v>450</v>
      </c>
      <c r="G113" s="168">
        <f t="shared" si="27"/>
        <v>450</v>
      </c>
      <c r="H113" s="176">
        <f t="shared" si="28"/>
        <v>450</v>
      </c>
      <c r="I113" s="170"/>
      <c r="J113" s="232">
        <f t="shared" si="26"/>
        <v>100</v>
      </c>
      <c r="K113" s="77"/>
      <c r="L113" s="77"/>
      <c r="M113" s="77"/>
      <c r="N113" s="77"/>
      <c r="O113" s="77"/>
      <c r="P113" s="77"/>
      <c r="Q113" s="77"/>
      <c r="R113" s="77"/>
      <c r="S113" s="77"/>
      <c r="T113" s="77"/>
    </row>
    <row r="114" spans="1:106" s="42" customFormat="1" ht="31.5" customHeight="1" x14ac:dyDescent="0.2">
      <c r="A114" s="7" t="s">
        <v>85</v>
      </c>
      <c r="B114" s="11" t="s">
        <v>195</v>
      </c>
      <c r="C114" s="168"/>
      <c r="D114" s="169"/>
      <c r="E114" s="169"/>
      <c r="F114" s="169">
        <v>140</v>
      </c>
      <c r="G114" s="168">
        <f t="shared" si="27"/>
        <v>140</v>
      </c>
      <c r="H114" s="176">
        <f t="shared" si="28"/>
        <v>140</v>
      </c>
      <c r="I114" s="170"/>
      <c r="J114" s="232">
        <f t="shared" si="26"/>
        <v>100</v>
      </c>
      <c r="K114" s="77"/>
      <c r="L114" s="77"/>
      <c r="M114" s="77"/>
      <c r="N114" s="77"/>
      <c r="O114" s="77"/>
      <c r="P114" s="77"/>
      <c r="Q114" s="77"/>
      <c r="R114" s="77"/>
      <c r="S114" s="77"/>
      <c r="T114" s="77"/>
    </row>
    <row r="115" spans="1:106" s="14" customFormat="1" ht="29.25" customHeight="1" x14ac:dyDescent="0.2">
      <c r="A115" s="93" t="s">
        <v>179</v>
      </c>
      <c r="B115" s="102" t="s">
        <v>196</v>
      </c>
      <c r="C115" s="172"/>
      <c r="D115" s="172"/>
      <c r="E115" s="172"/>
      <c r="F115" s="181">
        <f>F116+F132</f>
        <v>9134.5990000000002</v>
      </c>
      <c r="G115" s="181">
        <f t="shared" ref="G115:H115" si="29">G116+G132</f>
        <v>9134.5990000000002</v>
      </c>
      <c r="H115" s="181">
        <f t="shared" si="29"/>
        <v>9135</v>
      </c>
      <c r="I115" s="170"/>
      <c r="J115" s="233">
        <f t="shared" si="26"/>
        <v>100.00438990261094</v>
      </c>
      <c r="K115" s="79"/>
      <c r="L115" s="79"/>
      <c r="M115" s="79"/>
      <c r="N115" s="79"/>
      <c r="O115" s="79"/>
      <c r="P115" s="79"/>
      <c r="Q115" s="79"/>
      <c r="R115" s="79"/>
      <c r="S115" s="79"/>
      <c r="T115" s="79"/>
    </row>
    <row r="116" spans="1:106" s="108" customFormat="1" ht="31.5" customHeight="1" x14ac:dyDescent="0.2">
      <c r="A116" s="93" t="s">
        <v>197</v>
      </c>
      <c r="B116" s="182" t="s">
        <v>67</v>
      </c>
      <c r="C116" s="172"/>
      <c r="D116" s="172"/>
      <c r="E116" s="172"/>
      <c r="F116" s="181">
        <f>F117+F130</f>
        <v>3991.5990000000002</v>
      </c>
      <c r="G116" s="181">
        <f t="shared" ref="G116" si="30">G117+G130</f>
        <v>3991.5990000000002</v>
      </c>
      <c r="H116" s="181">
        <v>3992</v>
      </c>
      <c r="I116" s="170"/>
      <c r="J116" s="174">
        <f t="shared" si="26"/>
        <v>100.01004609932009</v>
      </c>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7"/>
      <c r="BP116" s="107"/>
      <c r="BQ116" s="107"/>
      <c r="BR116" s="107"/>
      <c r="BS116" s="107"/>
      <c r="BT116" s="107"/>
      <c r="BU116" s="107"/>
      <c r="BV116" s="107"/>
      <c r="BW116" s="107"/>
      <c r="BX116" s="107"/>
      <c r="BY116" s="107"/>
      <c r="BZ116" s="107"/>
      <c r="CA116" s="107"/>
      <c r="CB116" s="107"/>
      <c r="CC116" s="107"/>
      <c r="CD116" s="107"/>
      <c r="CE116" s="107"/>
      <c r="CF116" s="107"/>
      <c r="CG116" s="107"/>
      <c r="CH116" s="107"/>
      <c r="CI116" s="107"/>
      <c r="CJ116" s="107"/>
      <c r="CK116" s="107"/>
      <c r="CL116" s="107"/>
      <c r="CM116" s="107"/>
      <c r="CN116" s="107"/>
      <c r="CO116" s="107"/>
      <c r="CP116" s="107"/>
      <c r="CQ116" s="107"/>
      <c r="CR116" s="107"/>
      <c r="CS116" s="107"/>
      <c r="CT116" s="107"/>
      <c r="CU116" s="107"/>
      <c r="CV116" s="107"/>
      <c r="CW116" s="107"/>
      <c r="CX116" s="107"/>
      <c r="CY116" s="107"/>
      <c r="CZ116" s="107"/>
      <c r="DA116" s="107"/>
      <c r="DB116" s="107"/>
    </row>
    <row r="117" spans="1:106" s="42" customFormat="1" ht="34.5" customHeight="1" x14ac:dyDescent="0.2">
      <c r="A117" s="106">
        <v>1</v>
      </c>
      <c r="B117" s="11" t="s">
        <v>198</v>
      </c>
      <c r="C117" s="183"/>
      <c r="D117" s="183"/>
      <c r="E117" s="183"/>
      <c r="F117" s="184">
        <f>F118</f>
        <v>1621.5989999999999</v>
      </c>
      <c r="G117" s="184">
        <f t="shared" ref="G117:H117" si="31">G118</f>
        <v>1621.5989999999999</v>
      </c>
      <c r="H117" s="184">
        <f t="shared" si="31"/>
        <v>1623</v>
      </c>
      <c r="I117" s="170"/>
      <c r="J117" s="171">
        <f t="shared" si="26"/>
        <v>100.08639620522706</v>
      </c>
      <c r="K117" s="77"/>
      <c r="L117" s="77"/>
      <c r="M117" s="77"/>
      <c r="N117" s="77"/>
      <c r="O117" s="77"/>
      <c r="P117" s="77"/>
      <c r="Q117" s="77"/>
      <c r="R117" s="77"/>
      <c r="S117" s="77"/>
      <c r="T117" s="77"/>
    </row>
    <row r="118" spans="1:106" s="42" customFormat="1" ht="34.5" customHeight="1" x14ac:dyDescent="0.2">
      <c r="A118" s="106" t="s">
        <v>88</v>
      </c>
      <c r="B118" s="11" t="s">
        <v>199</v>
      </c>
      <c r="C118" s="183"/>
      <c r="D118" s="183"/>
      <c r="E118" s="183"/>
      <c r="F118" s="184">
        <f>SUM(F119:F129)</f>
        <v>1621.5989999999999</v>
      </c>
      <c r="G118" s="184">
        <f t="shared" ref="G118:H118" si="32">SUM(G119:G129)</f>
        <v>1621.5989999999999</v>
      </c>
      <c r="H118" s="184">
        <f t="shared" si="32"/>
        <v>1623</v>
      </c>
      <c r="I118" s="170"/>
      <c r="J118" s="171">
        <f t="shared" si="26"/>
        <v>100.08639620522706</v>
      </c>
      <c r="K118" s="77"/>
      <c r="L118" s="77"/>
      <c r="M118" s="77"/>
      <c r="N118" s="77"/>
      <c r="O118" s="77"/>
      <c r="P118" s="77"/>
      <c r="Q118" s="77"/>
      <c r="R118" s="77"/>
      <c r="S118" s="77"/>
      <c r="T118" s="77"/>
    </row>
    <row r="119" spans="1:106" s="42" customFormat="1" ht="58.5" customHeight="1" x14ac:dyDescent="0.2">
      <c r="A119" s="93" t="s">
        <v>127</v>
      </c>
      <c r="B119" s="185" t="s">
        <v>229</v>
      </c>
      <c r="C119" s="183"/>
      <c r="D119" s="183"/>
      <c r="E119" s="183"/>
      <c r="F119" s="186">
        <v>18.82</v>
      </c>
      <c r="G119" s="186">
        <v>18.82</v>
      </c>
      <c r="H119" s="180">
        <v>19</v>
      </c>
      <c r="I119" s="170"/>
      <c r="J119" s="171">
        <f t="shared" si="26"/>
        <v>100.95642933049946</v>
      </c>
      <c r="K119" s="77"/>
      <c r="L119" s="77"/>
      <c r="M119" s="77"/>
      <c r="N119" s="77"/>
      <c r="O119" s="77"/>
      <c r="P119" s="77"/>
      <c r="Q119" s="77"/>
      <c r="R119" s="77"/>
      <c r="S119" s="77"/>
      <c r="T119" s="77"/>
    </row>
    <row r="120" spans="1:106" s="42" customFormat="1" ht="62.25" customHeight="1" x14ac:dyDescent="0.2">
      <c r="A120" s="93" t="s">
        <v>127</v>
      </c>
      <c r="B120" s="185" t="s">
        <v>200</v>
      </c>
      <c r="C120" s="187"/>
      <c r="D120" s="178"/>
      <c r="E120" s="178"/>
      <c r="F120" s="186">
        <v>21.63</v>
      </c>
      <c r="G120" s="186">
        <v>21.63</v>
      </c>
      <c r="H120" s="180">
        <v>22</v>
      </c>
      <c r="I120" s="170"/>
      <c r="J120" s="171">
        <f t="shared" si="26"/>
        <v>101.71058714748035</v>
      </c>
      <c r="K120" s="77"/>
      <c r="L120" s="77"/>
      <c r="M120" s="77"/>
      <c r="N120" s="77"/>
      <c r="O120" s="77"/>
      <c r="P120" s="77"/>
      <c r="Q120" s="77"/>
      <c r="R120" s="77"/>
      <c r="S120" s="77"/>
      <c r="T120" s="77"/>
    </row>
    <row r="121" spans="1:106" s="42" customFormat="1" ht="81.75" customHeight="1" x14ac:dyDescent="0.2">
      <c r="A121" s="93" t="s">
        <v>127</v>
      </c>
      <c r="B121" s="185" t="s">
        <v>201</v>
      </c>
      <c r="C121" s="187"/>
      <c r="D121" s="178"/>
      <c r="E121" s="178"/>
      <c r="F121" s="186">
        <v>12.587999999999999</v>
      </c>
      <c r="G121" s="186">
        <v>12.587999999999999</v>
      </c>
      <c r="H121" s="169">
        <v>13</v>
      </c>
      <c r="I121" s="170"/>
      <c r="J121" s="171">
        <f t="shared" si="26"/>
        <v>103.2729583730537</v>
      </c>
      <c r="K121" s="77"/>
      <c r="L121" s="77"/>
      <c r="M121" s="77"/>
      <c r="N121" s="77"/>
      <c r="O121" s="77"/>
      <c r="P121" s="77"/>
      <c r="Q121" s="77"/>
      <c r="R121" s="77"/>
      <c r="S121" s="77"/>
      <c r="T121" s="77"/>
    </row>
    <row r="122" spans="1:106" s="42" customFormat="1" ht="66.75" customHeight="1" x14ac:dyDescent="0.2">
      <c r="A122" s="93" t="s">
        <v>127</v>
      </c>
      <c r="B122" s="188" t="s">
        <v>202</v>
      </c>
      <c r="C122" s="187"/>
      <c r="D122" s="178"/>
      <c r="E122" s="178"/>
      <c r="F122" s="186">
        <v>11.4</v>
      </c>
      <c r="G122" s="186">
        <v>11.4</v>
      </c>
      <c r="H122" s="169">
        <v>11</v>
      </c>
      <c r="I122" s="170"/>
      <c r="J122" s="171">
        <f t="shared" si="26"/>
        <v>96.491228070175438</v>
      </c>
      <c r="K122" s="77"/>
      <c r="L122" s="77"/>
      <c r="M122" s="77"/>
      <c r="N122" s="77"/>
      <c r="O122" s="77"/>
      <c r="P122" s="77"/>
      <c r="Q122" s="77"/>
      <c r="R122" s="77"/>
      <c r="S122" s="77"/>
      <c r="T122" s="77"/>
    </row>
    <row r="123" spans="1:106" s="45" customFormat="1" ht="66.75" customHeight="1" x14ac:dyDescent="0.2">
      <c r="A123" s="93" t="s">
        <v>127</v>
      </c>
      <c r="B123" s="188" t="s">
        <v>203</v>
      </c>
      <c r="C123" s="187"/>
      <c r="D123" s="178"/>
      <c r="E123" s="178"/>
      <c r="F123" s="186">
        <v>50</v>
      </c>
      <c r="G123" s="186">
        <v>50</v>
      </c>
      <c r="H123" s="184">
        <v>50</v>
      </c>
      <c r="I123" s="170"/>
      <c r="J123" s="232">
        <f t="shared" si="26"/>
        <v>100</v>
      </c>
      <c r="K123" s="88">
        <f>G123-H123</f>
        <v>0</v>
      </c>
      <c r="L123" s="49"/>
      <c r="M123" s="49"/>
      <c r="N123" s="49"/>
      <c r="O123" s="49"/>
      <c r="P123" s="49"/>
      <c r="Q123" s="49"/>
      <c r="R123" s="49"/>
      <c r="S123" s="49"/>
      <c r="T123" s="49"/>
    </row>
    <row r="124" spans="1:106" s="44" customFormat="1" ht="66.75" customHeight="1" x14ac:dyDescent="0.2">
      <c r="A124" s="93" t="s">
        <v>127</v>
      </c>
      <c r="B124" s="179" t="s">
        <v>204</v>
      </c>
      <c r="C124" s="187"/>
      <c r="D124" s="178"/>
      <c r="E124" s="178"/>
      <c r="F124" s="186">
        <v>138.6</v>
      </c>
      <c r="G124" s="186">
        <v>138.6</v>
      </c>
      <c r="H124" s="184">
        <v>139</v>
      </c>
      <c r="I124" s="170"/>
      <c r="J124" s="171">
        <f t="shared" si="26"/>
        <v>100.28860028860029</v>
      </c>
      <c r="K124" s="41"/>
      <c r="L124" s="41"/>
      <c r="M124" s="41"/>
      <c r="N124" s="41"/>
      <c r="O124" s="41"/>
      <c r="P124" s="41"/>
      <c r="Q124" s="41"/>
      <c r="R124" s="41"/>
      <c r="S124" s="41"/>
      <c r="T124" s="41"/>
    </row>
    <row r="125" spans="1:106" s="44" customFormat="1" ht="82.5" customHeight="1" x14ac:dyDescent="0.2">
      <c r="A125" s="93" t="s">
        <v>127</v>
      </c>
      <c r="B125" s="179" t="s">
        <v>205</v>
      </c>
      <c r="C125" s="187"/>
      <c r="D125" s="178"/>
      <c r="E125" s="178"/>
      <c r="F125" s="186">
        <v>3.5609999999999999</v>
      </c>
      <c r="G125" s="186">
        <v>3.5609999999999999</v>
      </c>
      <c r="H125" s="184">
        <v>4</v>
      </c>
      <c r="I125" s="170"/>
      <c r="J125" s="171">
        <f t="shared" si="26"/>
        <v>112.32799775344004</v>
      </c>
      <c r="K125" s="41"/>
      <c r="L125" s="41"/>
      <c r="M125" s="41"/>
      <c r="N125" s="41"/>
      <c r="O125" s="41"/>
      <c r="P125" s="41"/>
      <c r="Q125" s="41"/>
      <c r="R125" s="41"/>
      <c r="S125" s="41"/>
      <c r="T125" s="41"/>
    </row>
    <row r="126" spans="1:106" s="44" customFormat="1" ht="66.75" customHeight="1" x14ac:dyDescent="0.2">
      <c r="A126" s="93" t="s">
        <v>127</v>
      </c>
      <c r="B126" s="185" t="s">
        <v>206</v>
      </c>
      <c r="C126" s="183"/>
      <c r="D126" s="183"/>
      <c r="E126" s="183"/>
      <c r="F126" s="205">
        <v>1</v>
      </c>
      <c r="G126" s="205">
        <v>1</v>
      </c>
      <c r="H126" s="204">
        <v>1</v>
      </c>
      <c r="I126" s="170"/>
      <c r="J126" s="232">
        <f t="shared" si="26"/>
        <v>100</v>
      </c>
      <c r="K126" s="41"/>
      <c r="L126" s="41"/>
      <c r="M126" s="41"/>
      <c r="N126" s="41"/>
      <c r="O126" s="41"/>
      <c r="P126" s="41"/>
      <c r="Q126" s="41"/>
      <c r="R126" s="41"/>
      <c r="S126" s="41"/>
      <c r="T126" s="41"/>
    </row>
    <row r="127" spans="1:106" s="44" customFormat="1" ht="82.5" customHeight="1" x14ac:dyDescent="0.2">
      <c r="A127" s="93" t="s">
        <v>127</v>
      </c>
      <c r="B127" s="189" t="s">
        <v>207</v>
      </c>
      <c r="C127" s="183"/>
      <c r="D127" s="183"/>
      <c r="E127" s="183"/>
      <c r="F127" s="205"/>
      <c r="G127" s="205"/>
      <c r="H127" s="204"/>
      <c r="I127" s="170"/>
      <c r="J127" s="171"/>
      <c r="K127" s="41"/>
      <c r="L127" s="41"/>
      <c r="M127" s="41"/>
      <c r="N127" s="41"/>
      <c r="O127" s="41"/>
      <c r="P127" s="41"/>
      <c r="Q127" s="41"/>
      <c r="R127" s="41"/>
      <c r="S127" s="41"/>
      <c r="T127" s="41"/>
    </row>
    <row r="128" spans="1:106" s="44" customFormat="1" ht="67.5" customHeight="1" x14ac:dyDescent="0.2">
      <c r="A128" s="93" t="s">
        <v>127</v>
      </c>
      <c r="B128" s="179" t="s">
        <v>208</v>
      </c>
      <c r="C128" s="183"/>
      <c r="D128" s="183"/>
      <c r="E128" s="183"/>
      <c r="F128" s="205"/>
      <c r="G128" s="205"/>
      <c r="H128" s="204"/>
      <c r="I128" s="170"/>
      <c r="J128" s="171"/>
      <c r="K128" s="41"/>
      <c r="L128" s="41"/>
      <c r="M128" s="41"/>
      <c r="N128" s="41"/>
      <c r="O128" s="41"/>
      <c r="P128" s="41"/>
      <c r="Q128" s="41"/>
      <c r="R128" s="41"/>
      <c r="S128" s="41"/>
      <c r="T128" s="41"/>
    </row>
    <row r="129" spans="1:20" s="44" customFormat="1" ht="99.75" customHeight="1" x14ac:dyDescent="0.2">
      <c r="A129" s="93" t="s">
        <v>127</v>
      </c>
      <c r="B129" s="189" t="s">
        <v>209</v>
      </c>
      <c r="C129" s="187"/>
      <c r="D129" s="178"/>
      <c r="E129" s="178"/>
      <c r="F129" s="186">
        <v>1364</v>
      </c>
      <c r="G129" s="186">
        <v>1364</v>
      </c>
      <c r="H129" s="184">
        <v>1364</v>
      </c>
      <c r="I129" s="170"/>
      <c r="J129" s="232">
        <f t="shared" si="26"/>
        <v>100</v>
      </c>
      <c r="K129" s="41"/>
      <c r="L129" s="41"/>
      <c r="M129" s="41"/>
      <c r="N129" s="41"/>
      <c r="O129" s="41"/>
      <c r="P129" s="41"/>
      <c r="Q129" s="41"/>
      <c r="R129" s="41"/>
      <c r="S129" s="41"/>
      <c r="T129" s="41"/>
    </row>
    <row r="130" spans="1:20" s="45" customFormat="1" ht="65.25" customHeight="1" x14ac:dyDescent="0.2">
      <c r="A130" s="106">
        <v>2</v>
      </c>
      <c r="B130" s="11" t="s">
        <v>89</v>
      </c>
      <c r="C130" s="187"/>
      <c r="D130" s="178"/>
      <c r="E130" s="178"/>
      <c r="F130" s="184">
        <v>2370</v>
      </c>
      <c r="G130" s="184">
        <f>F130</f>
        <v>2370</v>
      </c>
      <c r="H130" s="181">
        <v>2370</v>
      </c>
      <c r="I130" s="170"/>
      <c r="J130" s="232">
        <f t="shared" si="26"/>
        <v>100</v>
      </c>
      <c r="K130" s="49"/>
      <c r="L130" s="49"/>
      <c r="M130" s="49"/>
      <c r="N130" s="49"/>
      <c r="O130" s="49"/>
      <c r="P130" s="49"/>
      <c r="Q130" s="49"/>
      <c r="R130" s="49"/>
      <c r="S130" s="49"/>
      <c r="T130" s="49"/>
    </row>
    <row r="131" spans="1:20" s="44" customFormat="1" ht="45.75" customHeight="1" x14ac:dyDescent="0.2">
      <c r="A131" s="106" t="s">
        <v>88</v>
      </c>
      <c r="B131" s="11" t="s">
        <v>210</v>
      </c>
      <c r="C131" s="187"/>
      <c r="D131" s="178"/>
      <c r="E131" s="178"/>
      <c r="F131" s="184">
        <v>383</v>
      </c>
      <c r="G131" s="184">
        <v>383</v>
      </c>
      <c r="H131" s="184"/>
      <c r="I131" s="170"/>
      <c r="J131" s="232">
        <f t="shared" si="26"/>
        <v>0</v>
      </c>
      <c r="K131" s="41"/>
      <c r="L131" s="41"/>
      <c r="M131" s="41"/>
      <c r="N131" s="41"/>
      <c r="O131" s="41"/>
      <c r="P131" s="41"/>
      <c r="Q131" s="41"/>
      <c r="R131" s="41"/>
      <c r="S131" s="41"/>
      <c r="T131" s="41"/>
    </row>
    <row r="132" spans="1:20" s="44" customFormat="1" ht="26.25" customHeight="1" x14ac:dyDescent="0.2">
      <c r="A132" s="93" t="s">
        <v>211</v>
      </c>
      <c r="B132" s="190" t="s">
        <v>212</v>
      </c>
      <c r="C132" s="191"/>
      <c r="D132" s="192"/>
      <c r="E132" s="192"/>
      <c r="F132" s="181">
        <v>5143</v>
      </c>
      <c r="G132" s="181">
        <f>C132+F132</f>
        <v>5143</v>
      </c>
      <c r="H132" s="193">
        <v>5143</v>
      </c>
      <c r="I132" s="170"/>
      <c r="J132" s="233">
        <f t="shared" si="26"/>
        <v>100</v>
      </c>
      <c r="K132" s="41"/>
      <c r="L132" s="41"/>
      <c r="M132" s="41"/>
      <c r="N132" s="41"/>
      <c r="O132" s="41"/>
      <c r="P132" s="41"/>
      <c r="Q132" s="41"/>
      <c r="R132" s="41"/>
      <c r="S132" s="41"/>
      <c r="T132" s="41"/>
    </row>
    <row r="133" spans="1:20" s="44" customFormat="1" ht="35.450000000000003" customHeight="1" x14ac:dyDescent="0.2">
      <c r="A133" s="93" t="s">
        <v>73</v>
      </c>
      <c r="B133" s="194" t="s">
        <v>216</v>
      </c>
      <c r="C133" s="191"/>
      <c r="D133" s="192"/>
      <c r="E133" s="192"/>
      <c r="F133" s="195">
        <v>179613</v>
      </c>
      <c r="G133" s="181">
        <f>C133+F133</f>
        <v>179613</v>
      </c>
      <c r="H133" s="181">
        <v>179613</v>
      </c>
      <c r="I133" s="170"/>
      <c r="J133" s="233">
        <f t="shared" si="26"/>
        <v>100</v>
      </c>
      <c r="K133" s="41"/>
      <c r="L133" s="41"/>
      <c r="M133" s="41"/>
      <c r="N133" s="41"/>
      <c r="O133" s="41"/>
      <c r="P133" s="41"/>
      <c r="Q133" s="41"/>
      <c r="R133" s="41"/>
      <c r="S133" s="41"/>
      <c r="T133" s="41"/>
    </row>
    <row r="134" spans="1:20" x14ac:dyDescent="0.2">
      <c r="A134" s="46"/>
    </row>
    <row r="135" spans="1:20" x14ac:dyDescent="0.2">
      <c r="A135" s="46"/>
    </row>
    <row r="136" spans="1:20" x14ac:dyDescent="0.2">
      <c r="A136" s="46"/>
    </row>
    <row r="137" spans="1:20" x14ac:dyDescent="0.2">
      <c r="A137" s="46"/>
    </row>
    <row r="138" spans="1:20" x14ac:dyDescent="0.2">
      <c r="A138" s="46"/>
    </row>
    <row r="139" spans="1:20" x14ac:dyDescent="0.2">
      <c r="A139" s="46"/>
    </row>
    <row r="140" spans="1:20" x14ac:dyDescent="0.2">
      <c r="A140" s="46"/>
    </row>
    <row r="141" spans="1:20" x14ac:dyDescent="0.2">
      <c r="A141" s="46"/>
    </row>
    <row r="142" spans="1:20" x14ac:dyDescent="0.2">
      <c r="A142" s="46"/>
    </row>
    <row r="143" spans="1:20" x14ac:dyDescent="0.2">
      <c r="A143" s="46"/>
    </row>
    <row r="144" spans="1:20" x14ac:dyDescent="0.2">
      <c r="A144" s="46"/>
    </row>
    <row r="145" spans="1:1" x14ac:dyDescent="0.2">
      <c r="A145" s="46"/>
    </row>
    <row r="146" spans="1:1" x14ac:dyDescent="0.2">
      <c r="A146" s="46"/>
    </row>
    <row r="147" spans="1:1" x14ac:dyDescent="0.2">
      <c r="A147" s="46"/>
    </row>
    <row r="148" spans="1:1" x14ac:dyDescent="0.2">
      <c r="A148" s="46"/>
    </row>
    <row r="149" spans="1:1" x14ac:dyDescent="0.2">
      <c r="A149" s="46"/>
    </row>
    <row r="150" spans="1:1" x14ac:dyDescent="0.2">
      <c r="A150" s="46"/>
    </row>
    <row r="151" spans="1:1" x14ac:dyDescent="0.2">
      <c r="A151" s="46"/>
    </row>
    <row r="152" spans="1:1" x14ac:dyDescent="0.2">
      <c r="A152" s="46"/>
    </row>
    <row r="153" spans="1:1" x14ac:dyDescent="0.2">
      <c r="A153" s="46"/>
    </row>
    <row r="154" spans="1:1" x14ac:dyDescent="0.2">
      <c r="A154" s="46"/>
    </row>
    <row r="155" spans="1:1" x14ac:dyDescent="0.2">
      <c r="A155" s="46"/>
    </row>
    <row r="156" spans="1:1" x14ac:dyDescent="0.2">
      <c r="A156" s="46"/>
    </row>
    <row r="157" spans="1:1" x14ac:dyDescent="0.2">
      <c r="A157" s="46"/>
    </row>
    <row r="158" spans="1:1" x14ac:dyDescent="0.2">
      <c r="A158" s="46"/>
    </row>
    <row r="159" spans="1:1" x14ac:dyDescent="0.2">
      <c r="A159" s="46"/>
    </row>
    <row r="160" spans="1:1" x14ac:dyDescent="0.2">
      <c r="A160" s="46"/>
    </row>
    <row r="161" spans="1:1" x14ac:dyDescent="0.2">
      <c r="A161" s="46"/>
    </row>
    <row r="162" spans="1:1" x14ac:dyDescent="0.2">
      <c r="A162" s="46"/>
    </row>
    <row r="163" spans="1:1" x14ac:dyDescent="0.2">
      <c r="A163" s="46"/>
    </row>
    <row r="164" spans="1:1" x14ac:dyDescent="0.2">
      <c r="A164" s="46"/>
    </row>
    <row r="165" spans="1:1" x14ac:dyDescent="0.2">
      <c r="A165" s="46"/>
    </row>
    <row r="166" spans="1:1" x14ac:dyDescent="0.2">
      <c r="A166" s="46"/>
    </row>
    <row r="167" spans="1:1" x14ac:dyDescent="0.2">
      <c r="A167" s="46"/>
    </row>
    <row r="168" spans="1:1" x14ac:dyDescent="0.2">
      <c r="A168" s="46"/>
    </row>
    <row r="169" spans="1:1" x14ac:dyDescent="0.2">
      <c r="A169" s="46"/>
    </row>
    <row r="170" spans="1:1" x14ac:dyDescent="0.2">
      <c r="A170" s="46"/>
    </row>
    <row r="171" spans="1:1" x14ac:dyDescent="0.2">
      <c r="A171" s="46"/>
    </row>
    <row r="172" spans="1:1" x14ac:dyDescent="0.2">
      <c r="A172" s="46"/>
    </row>
    <row r="173" spans="1:1" x14ac:dyDescent="0.2">
      <c r="A173" s="46"/>
    </row>
    <row r="174" spans="1:1" x14ac:dyDescent="0.2">
      <c r="A174" s="46"/>
    </row>
    <row r="175" spans="1:1" x14ac:dyDescent="0.2">
      <c r="A175" s="46"/>
    </row>
    <row r="176" spans="1:1" x14ac:dyDescent="0.2">
      <c r="A176" s="46"/>
    </row>
    <row r="177" spans="1:1" x14ac:dyDescent="0.2">
      <c r="A177" s="46"/>
    </row>
    <row r="178" spans="1:1" x14ac:dyDescent="0.2">
      <c r="A178" s="46"/>
    </row>
    <row r="179" spans="1:1" x14ac:dyDescent="0.2">
      <c r="A179" s="46"/>
    </row>
    <row r="180" spans="1:1" x14ac:dyDescent="0.2">
      <c r="A180" s="46"/>
    </row>
    <row r="181" spans="1:1" x14ac:dyDescent="0.2">
      <c r="A181" s="46"/>
    </row>
    <row r="182" spans="1:1" x14ac:dyDescent="0.2">
      <c r="A182" s="46"/>
    </row>
    <row r="183" spans="1:1" x14ac:dyDescent="0.2">
      <c r="A183" s="46"/>
    </row>
    <row r="184" spans="1:1" x14ac:dyDescent="0.2">
      <c r="A184" s="46"/>
    </row>
    <row r="185" spans="1:1" x14ac:dyDescent="0.2">
      <c r="A185" s="46"/>
    </row>
    <row r="186" spans="1:1" x14ac:dyDescent="0.2">
      <c r="A186" s="46"/>
    </row>
    <row r="187" spans="1:1" x14ac:dyDescent="0.2">
      <c r="A187" s="46"/>
    </row>
    <row r="188" spans="1:1" x14ac:dyDescent="0.2">
      <c r="A188" s="46"/>
    </row>
    <row r="189" spans="1:1" x14ac:dyDescent="0.2">
      <c r="A189" s="46"/>
    </row>
    <row r="190" spans="1:1" x14ac:dyDescent="0.2">
      <c r="A190" s="46"/>
    </row>
    <row r="191" spans="1:1" x14ac:dyDescent="0.2">
      <c r="A191" s="46"/>
    </row>
    <row r="192" spans="1:1" x14ac:dyDescent="0.2">
      <c r="A192" s="46"/>
    </row>
    <row r="193" spans="1:1" x14ac:dyDescent="0.2">
      <c r="A193" s="46"/>
    </row>
    <row r="194" spans="1:1" x14ac:dyDescent="0.2">
      <c r="A194" s="46"/>
    </row>
    <row r="195" spans="1:1" x14ac:dyDescent="0.2">
      <c r="A195" s="46"/>
    </row>
    <row r="196" spans="1:1" x14ac:dyDescent="0.2">
      <c r="A196" s="46"/>
    </row>
    <row r="197" spans="1:1" x14ac:dyDescent="0.2">
      <c r="A197" s="46"/>
    </row>
    <row r="198" spans="1:1" x14ac:dyDescent="0.2">
      <c r="A198" s="46"/>
    </row>
    <row r="199" spans="1:1" x14ac:dyDescent="0.2">
      <c r="A199" s="46"/>
    </row>
    <row r="200" spans="1:1" x14ac:dyDescent="0.2">
      <c r="A200" s="46"/>
    </row>
    <row r="201" spans="1:1" x14ac:dyDescent="0.2">
      <c r="A201" s="46"/>
    </row>
    <row r="202" spans="1:1" x14ac:dyDescent="0.2">
      <c r="A202" s="46"/>
    </row>
    <row r="203" spans="1:1" x14ac:dyDescent="0.2">
      <c r="A203" s="46"/>
    </row>
    <row r="204" spans="1:1" x14ac:dyDescent="0.2">
      <c r="A204" s="46"/>
    </row>
    <row r="205" spans="1:1" x14ac:dyDescent="0.2">
      <c r="A205" s="46"/>
    </row>
    <row r="206" spans="1:1" x14ac:dyDescent="0.2">
      <c r="A206" s="46"/>
    </row>
    <row r="207" spans="1:1" x14ac:dyDescent="0.2">
      <c r="A207" s="46"/>
    </row>
    <row r="208" spans="1:1" x14ac:dyDescent="0.2">
      <c r="A208" s="46"/>
    </row>
    <row r="209" spans="1:1" x14ac:dyDescent="0.2">
      <c r="A209" s="46"/>
    </row>
    <row r="210" spans="1:1" x14ac:dyDescent="0.2">
      <c r="A210" s="46"/>
    </row>
    <row r="211" spans="1:1" x14ac:dyDescent="0.2">
      <c r="A211" s="46"/>
    </row>
    <row r="212" spans="1:1" x14ac:dyDescent="0.2">
      <c r="A212" s="46"/>
    </row>
    <row r="213" spans="1:1" x14ac:dyDescent="0.2">
      <c r="A213" s="46"/>
    </row>
    <row r="214" spans="1:1" x14ac:dyDescent="0.2">
      <c r="A214" s="46"/>
    </row>
    <row r="215" spans="1:1" x14ac:dyDescent="0.2">
      <c r="A215" s="46"/>
    </row>
    <row r="216" spans="1:1" x14ac:dyDescent="0.2">
      <c r="A216" s="46"/>
    </row>
    <row r="217" spans="1:1" x14ac:dyDescent="0.2">
      <c r="A217" s="46"/>
    </row>
    <row r="218" spans="1:1" x14ac:dyDescent="0.2">
      <c r="A218" s="46"/>
    </row>
    <row r="219" spans="1:1" x14ac:dyDescent="0.2">
      <c r="A219" s="46"/>
    </row>
    <row r="220" spans="1:1" x14ac:dyDescent="0.2">
      <c r="A220" s="46"/>
    </row>
    <row r="221" spans="1:1" x14ac:dyDescent="0.2">
      <c r="A221" s="46"/>
    </row>
    <row r="222" spans="1:1" x14ac:dyDescent="0.2">
      <c r="A222" s="46"/>
    </row>
    <row r="223" spans="1:1" x14ac:dyDescent="0.2">
      <c r="A223" s="46"/>
    </row>
    <row r="224" spans="1:1" x14ac:dyDescent="0.2">
      <c r="A224" s="46"/>
    </row>
    <row r="225" spans="1:1" x14ac:dyDescent="0.2">
      <c r="A225" s="46"/>
    </row>
    <row r="226" spans="1:1" x14ac:dyDescent="0.2">
      <c r="A226" s="46"/>
    </row>
    <row r="227" spans="1:1" x14ac:dyDescent="0.2">
      <c r="A227" s="46"/>
    </row>
    <row r="228" spans="1:1" x14ac:dyDescent="0.2">
      <c r="A228" s="46"/>
    </row>
    <row r="229" spans="1:1" x14ac:dyDescent="0.2">
      <c r="A229" s="46"/>
    </row>
    <row r="230" spans="1:1" x14ac:dyDescent="0.2">
      <c r="A230" s="46"/>
    </row>
    <row r="231" spans="1:1" x14ac:dyDescent="0.2">
      <c r="A231" s="46"/>
    </row>
    <row r="232" spans="1:1" x14ac:dyDescent="0.2">
      <c r="A232" s="46"/>
    </row>
    <row r="233" spans="1:1" x14ac:dyDescent="0.2">
      <c r="A233" s="46"/>
    </row>
    <row r="234" spans="1:1" x14ac:dyDescent="0.2">
      <c r="A234" s="46"/>
    </row>
    <row r="235" spans="1:1" x14ac:dyDescent="0.2">
      <c r="A235" s="46"/>
    </row>
    <row r="236" spans="1:1" x14ac:dyDescent="0.2">
      <c r="A236" s="46"/>
    </row>
    <row r="237" spans="1:1" x14ac:dyDescent="0.2">
      <c r="A237" s="46"/>
    </row>
    <row r="238" spans="1:1" x14ac:dyDescent="0.2">
      <c r="A238" s="46"/>
    </row>
    <row r="239" spans="1:1" x14ac:dyDescent="0.2">
      <c r="A239" s="46"/>
    </row>
    <row r="240" spans="1:1" x14ac:dyDescent="0.2">
      <c r="A240" s="46"/>
    </row>
    <row r="241" spans="1:1" x14ac:dyDescent="0.2">
      <c r="A241" s="46"/>
    </row>
    <row r="242" spans="1:1" x14ac:dyDescent="0.2">
      <c r="A242" s="46"/>
    </row>
    <row r="243" spans="1:1" x14ac:dyDescent="0.2">
      <c r="A243" s="46"/>
    </row>
    <row r="244" spans="1:1" x14ac:dyDescent="0.2">
      <c r="A244" s="46"/>
    </row>
    <row r="245" spans="1:1" x14ac:dyDescent="0.2">
      <c r="A245" s="46"/>
    </row>
    <row r="246" spans="1:1" x14ac:dyDescent="0.2">
      <c r="A246" s="46"/>
    </row>
    <row r="247" spans="1:1" x14ac:dyDescent="0.2">
      <c r="A247" s="46"/>
    </row>
    <row r="248" spans="1:1" x14ac:dyDescent="0.2">
      <c r="A248" s="46"/>
    </row>
    <row r="249" spans="1:1" x14ac:dyDescent="0.2">
      <c r="A249" s="46"/>
    </row>
    <row r="250" spans="1:1" x14ac:dyDescent="0.2">
      <c r="A250" s="46"/>
    </row>
    <row r="251" spans="1:1" x14ac:dyDescent="0.2">
      <c r="A251" s="46"/>
    </row>
    <row r="252" spans="1:1" x14ac:dyDescent="0.2">
      <c r="A252" s="46"/>
    </row>
    <row r="253" spans="1:1" x14ac:dyDescent="0.2">
      <c r="A253" s="46"/>
    </row>
    <row r="254" spans="1:1" x14ac:dyDescent="0.2">
      <c r="A254" s="46"/>
    </row>
    <row r="255" spans="1:1" x14ac:dyDescent="0.2">
      <c r="A255" s="46"/>
    </row>
    <row r="256" spans="1:1" x14ac:dyDescent="0.2">
      <c r="A256" s="46"/>
    </row>
    <row r="257" spans="1:1" x14ac:dyDescent="0.2">
      <c r="A257" s="46"/>
    </row>
    <row r="258" spans="1:1" x14ac:dyDescent="0.2">
      <c r="A258" s="46"/>
    </row>
    <row r="259" spans="1:1" x14ac:dyDescent="0.2">
      <c r="A259" s="46"/>
    </row>
    <row r="260" spans="1:1" x14ac:dyDescent="0.2">
      <c r="A260" s="46"/>
    </row>
    <row r="261" spans="1:1" x14ac:dyDescent="0.2">
      <c r="A261" s="46"/>
    </row>
    <row r="262" spans="1:1" x14ac:dyDescent="0.2">
      <c r="A262" s="46"/>
    </row>
    <row r="263" spans="1:1" x14ac:dyDescent="0.2">
      <c r="A263" s="46"/>
    </row>
    <row r="264" spans="1:1" x14ac:dyDescent="0.2">
      <c r="A264" s="46"/>
    </row>
    <row r="265" spans="1:1" x14ac:dyDescent="0.2">
      <c r="A265" s="46"/>
    </row>
    <row r="266" spans="1:1" x14ac:dyDescent="0.2">
      <c r="A266" s="46"/>
    </row>
    <row r="267" spans="1:1" x14ac:dyDescent="0.2">
      <c r="A267" s="46"/>
    </row>
    <row r="268" spans="1:1" x14ac:dyDescent="0.2">
      <c r="A268" s="46"/>
    </row>
    <row r="269" spans="1:1" x14ac:dyDescent="0.2">
      <c r="A269" s="46"/>
    </row>
    <row r="270" spans="1:1" x14ac:dyDescent="0.2">
      <c r="A270" s="46"/>
    </row>
    <row r="271" spans="1:1" x14ac:dyDescent="0.2">
      <c r="A271" s="46"/>
    </row>
    <row r="272" spans="1:1" x14ac:dyDescent="0.2">
      <c r="A272" s="46"/>
    </row>
    <row r="273" spans="1:1" x14ac:dyDescent="0.2">
      <c r="A273" s="46"/>
    </row>
    <row r="274" spans="1:1" x14ac:dyDescent="0.2">
      <c r="A274" s="46"/>
    </row>
    <row r="275" spans="1:1" x14ac:dyDescent="0.2">
      <c r="A275" s="46"/>
    </row>
    <row r="276" spans="1:1" x14ac:dyDescent="0.2">
      <c r="A276" s="46"/>
    </row>
    <row r="277" spans="1:1" x14ac:dyDescent="0.2">
      <c r="A277" s="46"/>
    </row>
    <row r="278" spans="1:1" x14ac:dyDescent="0.2">
      <c r="A278" s="46"/>
    </row>
    <row r="279" spans="1:1" x14ac:dyDescent="0.2">
      <c r="A279" s="46"/>
    </row>
    <row r="280" spans="1:1" x14ac:dyDescent="0.2">
      <c r="A280" s="46"/>
    </row>
    <row r="281" spans="1:1" x14ac:dyDescent="0.2">
      <c r="A281" s="46"/>
    </row>
    <row r="282" spans="1:1" x14ac:dyDescent="0.2">
      <c r="A282" s="46"/>
    </row>
    <row r="283" spans="1:1" x14ac:dyDescent="0.2">
      <c r="A283" s="46"/>
    </row>
    <row r="284" spans="1:1" x14ac:dyDescent="0.2">
      <c r="A284" s="46"/>
    </row>
    <row r="285" spans="1:1" x14ac:dyDescent="0.2">
      <c r="A285" s="46"/>
    </row>
    <row r="286" spans="1:1" x14ac:dyDescent="0.2">
      <c r="A286" s="46"/>
    </row>
    <row r="287" spans="1:1" x14ac:dyDescent="0.2">
      <c r="A287" s="46"/>
    </row>
    <row r="288" spans="1:1" x14ac:dyDescent="0.2">
      <c r="A288" s="46"/>
    </row>
    <row r="289" spans="1:1" x14ac:dyDescent="0.2">
      <c r="A289" s="46"/>
    </row>
    <row r="290" spans="1:1" x14ac:dyDescent="0.2">
      <c r="A290" s="46"/>
    </row>
    <row r="291" spans="1:1" x14ac:dyDescent="0.2">
      <c r="A291" s="46"/>
    </row>
    <row r="292" spans="1:1" x14ac:dyDescent="0.2">
      <c r="A292" s="46"/>
    </row>
    <row r="293" spans="1:1" x14ac:dyDescent="0.2">
      <c r="A293" s="46"/>
    </row>
    <row r="294" spans="1:1" x14ac:dyDescent="0.2">
      <c r="A294" s="46"/>
    </row>
    <row r="295" spans="1:1" x14ac:dyDescent="0.2">
      <c r="A295" s="46"/>
    </row>
    <row r="296" spans="1:1" x14ac:dyDescent="0.2">
      <c r="A296" s="46"/>
    </row>
    <row r="297" spans="1:1" x14ac:dyDescent="0.2">
      <c r="A297" s="46"/>
    </row>
    <row r="298" spans="1:1" x14ac:dyDescent="0.2">
      <c r="A298" s="46"/>
    </row>
    <row r="299" spans="1:1" x14ac:dyDescent="0.2">
      <c r="A299" s="46"/>
    </row>
    <row r="300" spans="1:1" x14ac:dyDescent="0.2">
      <c r="A300" s="46"/>
    </row>
    <row r="301" spans="1:1" x14ac:dyDescent="0.2">
      <c r="A301" s="46"/>
    </row>
    <row r="302" spans="1:1" x14ac:dyDescent="0.2">
      <c r="A302" s="46"/>
    </row>
    <row r="303" spans="1:1" x14ac:dyDescent="0.2">
      <c r="A303" s="46"/>
    </row>
    <row r="304" spans="1:1" x14ac:dyDescent="0.2">
      <c r="A304" s="46"/>
    </row>
    <row r="305" spans="1:1" x14ac:dyDescent="0.2">
      <c r="A305" s="46"/>
    </row>
    <row r="306" spans="1:1" x14ac:dyDescent="0.2">
      <c r="A306" s="46"/>
    </row>
    <row r="307" spans="1:1" x14ac:dyDescent="0.2">
      <c r="A307" s="46"/>
    </row>
    <row r="308" spans="1:1" x14ac:dyDescent="0.2">
      <c r="A308" s="46"/>
    </row>
    <row r="309" spans="1:1" x14ac:dyDescent="0.2">
      <c r="A309" s="46"/>
    </row>
    <row r="310" spans="1:1" x14ac:dyDescent="0.2">
      <c r="A310" s="46"/>
    </row>
    <row r="311" spans="1:1" x14ac:dyDescent="0.2">
      <c r="A311" s="46"/>
    </row>
    <row r="312" spans="1:1" x14ac:dyDescent="0.2">
      <c r="A312" s="46"/>
    </row>
    <row r="313" spans="1:1" x14ac:dyDescent="0.2">
      <c r="A313" s="46"/>
    </row>
    <row r="314" spans="1:1" x14ac:dyDescent="0.2">
      <c r="A314" s="46"/>
    </row>
    <row r="315" spans="1:1" x14ac:dyDescent="0.2">
      <c r="A315" s="46"/>
    </row>
    <row r="316" spans="1:1" x14ac:dyDescent="0.2">
      <c r="A316" s="46"/>
    </row>
  </sheetData>
  <mergeCells count="17">
    <mergeCell ref="A1:J1"/>
    <mergeCell ref="J6:J7"/>
    <mergeCell ref="H5:J5"/>
    <mergeCell ref="A6:A7"/>
    <mergeCell ref="B6:B7"/>
    <mergeCell ref="C6:C7"/>
    <mergeCell ref="D6:D7"/>
    <mergeCell ref="E6:E7"/>
    <mergeCell ref="I6:I7"/>
    <mergeCell ref="F6:F7"/>
    <mergeCell ref="G6:G7"/>
    <mergeCell ref="H6:H7"/>
    <mergeCell ref="H126:H128"/>
    <mergeCell ref="F126:F128"/>
    <mergeCell ref="G126:G128"/>
    <mergeCell ref="A3:J3"/>
    <mergeCell ref="A2:J2"/>
  </mergeCells>
  <printOptions horizontalCentered="1"/>
  <pageMargins left="0.5" right="0.5" top="0.5" bottom="0.5" header="0.31496062992126" footer="0.31496062992126"/>
  <pageSetup paperSize="9" scale="95" orientation="landscape" verticalDpi="0" r:id="rId1"/>
  <headerFooter>
    <oddFooter>&amp;R&amp;P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A4" workbookViewId="0">
      <selection activeCell="K17" sqref="K17"/>
    </sheetView>
  </sheetViews>
  <sheetFormatPr defaultColWidth="9.140625" defaultRowHeight="16.5" x14ac:dyDescent="0.2"/>
  <cols>
    <col min="1" max="1" width="7.140625" style="64" customWidth="1"/>
    <col min="2" max="2" width="35" style="50" customWidth="1"/>
    <col min="3" max="3" width="13.28515625" style="50" customWidth="1"/>
    <col min="4" max="4" width="12.7109375" style="50" customWidth="1"/>
    <col min="5" max="5" width="8.28515625" style="50" hidden="1" customWidth="1"/>
    <col min="6" max="6" width="12.7109375" style="50" customWidth="1"/>
    <col min="7" max="7" width="12.140625" style="50" customWidth="1"/>
    <col min="8" max="8" width="11.140625" style="50" customWidth="1"/>
    <col min="9" max="9" width="11.7109375" style="50" customWidth="1"/>
    <col min="10" max="10" width="16" style="50" customWidth="1"/>
    <col min="11" max="16384" width="9.140625" style="50"/>
  </cols>
  <sheetData>
    <row r="1" spans="1:13" ht="19.5" customHeight="1" x14ac:dyDescent="0.2">
      <c r="A1" s="219" t="s">
        <v>90</v>
      </c>
      <c r="B1" s="219"/>
      <c r="C1" s="219"/>
      <c r="D1" s="219"/>
      <c r="E1" s="219"/>
      <c r="F1" s="219"/>
      <c r="G1" s="219"/>
      <c r="H1" s="219"/>
      <c r="I1" s="219"/>
    </row>
    <row r="2" spans="1:13" ht="22.5" customHeight="1" x14ac:dyDescent="0.2">
      <c r="A2" s="220" t="s">
        <v>217</v>
      </c>
      <c r="B2" s="220"/>
      <c r="C2" s="220"/>
      <c r="D2" s="220"/>
      <c r="E2" s="220"/>
      <c r="F2" s="220"/>
      <c r="G2" s="220"/>
      <c r="H2" s="220"/>
      <c r="I2" s="220"/>
    </row>
    <row r="3" spans="1:13" ht="36.75" hidden="1" customHeight="1" x14ac:dyDescent="0.2">
      <c r="A3" s="221" t="s">
        <v>91</v>
      </c>
      <c r="B3" s="221"/>
      <c r="C3" s="221"/>
      <c r="D3" s="221"/>
      <c r="E3" s="221"/>
      <c r="F3" s="221"/>
      <c r="G3" s="221"/>
      <c r="H3" s="221"/>
      <c r="I3" s="221"/>
    </row>
    <row r="4" spans="1:13" s="51" customFormat="1" ht="41.25" customHeight="1" x14ac:dyDescent="0.2">
      <c r="A4" s="222" t="s">
        <v>220</v>
      </c>
      <c r="B4" s="222"/>
      <c r="C4" s="222"/>
      <c r="D4" s="222"/>
      <c r="E4" s="222"/>
      <c r="F4" s="222"/>
      <c r="G4" s="222"/>
      <c r="H4" s="222"/>
      <c r="I4" s="222"/>
    </row>
    <row r="5" spans="1:13" ht="22.5" customHeight="1" x14ac:dyDescent="0.2">
      <c r="A5" s="52"/>
      <c r="B5" s="53"/>
      <c r="C5" s="54"/>
      <c r="E5" s="85"/>
      <c r="F5" s="85"/>
      <c r="G5" s="223" t="s">
        <v>92</v>
      </c>
      <c r="H5" s="223"/>
      <c r="I5" s="223"/>
    </row>
    <row r="6" spans="1:13" ht="6.95" customHeight="1" x14ac:dyDescent="0.2">
      <c r="A6" s="52"/>
      <c r="B6" s="53"/>
      <c r="C6" s="54"/>
      <c r="D6" s="54"/>
      <c r="E6" s="54"/>
      <c r="F6" s="54"/>
      <c r="G6" s="54"/>
      <c r="H6" s="55"/>
      <c r="I6" s="56"/>
    </row>
    <row r="7" spans="1:13" s="58" customFormat="1" ht="45.75" customHeight="1" x14ac:dyDescent="0.2">
      <c r="A7" s="215" t="s">
        <v>31</v>
      </c>
      <c r="B7" s="215" t="s">
        <v>93</v>
      </c>
      <c r="C7" s="217" t="s">
        <v>112</v>
      </c>
      <c r="D7" s="218"/>
      <c r="E7" s="57"/>
      <c r="F7" s="217" t="s">
        <v>218</v>
      </c>
      <c r="G7" s="218"/>
      <c r="H7" s="217" t="s">
        <v>94</v>
      </c>
      <c r="I7" s="218"/>
    </row>
    <row r="8" spans="1:13" s="58" customFormat="1" ht="49.15" customHeight="1" x14ac:dyDescent="0.2">
      <c r="A8" s="216"/>
      <c r="B8" s="216"/>
      <c r="C8" s="90" t="s">
        <v>95</v>
      </c>
      <c r="D8" s="90" t="s">
        <v>96</v>
      </c>
      <c r="E8" s="90" t="s">
        <v>97</v>
      </c>
      <c r="F8" s="90" t="s">
        <v>95</v>
      </c>
      <c r="G8" s="90" t="s">
        <v>96</v>
      </c>
      <c r="H8" s="90" t="s">
        <v>95</v>
      </c>
      <c r="I8" s="90" t="s">
        <v>98</v>
      </c>
    </row>
    <row r="9" spans="1:13" s="58" customFormat="1" ht="30.6" customHeight="1" x14ac:dyDescent="0.2">
      <c r="A9" s="59" t="s">
        <v>99</v>
      </c>
      <c r="B9" s="59" t="s">
        <v>100</v>
      </c>
      <c r="C9" s="59">
        <v>1</v>
      </c>
      <c r="D9" s="59">
        <v>2</v>
      </c>
      <c r="E9" s="59"/>
      <c r="F9" s="59">
        <v>5</v>
      </c>
      <c r="G9" s="59">
        <v>6</v>
      </c>
      <c r="H9" s="59" t="s">
        <v>150</v>
      </c>
      <c r="I9" s="59" t="s">
        <v>151</v>
      </c>
    </row>
    <row r="10" spans="1:13" s="61" customFormat="1" ht="32.25" customHeight="1" x14ac:dyDescent="0.2">
      <c r="A10" s="80" t="s">
        <v>0</v>
      </c>
      <c r="B10" s="81" t="s">
        <v>107</v>
      </c>
      <c r="C10" s="72">
        <f>C11+C16+C17+C18+C19+C20</f>
        <v>55700</v>
      </c>
      <c r="D10" s="72">
        <f>D11+D16+D17+D18+D19+D20</f>
        <v>50170</v>
      </c>
      <c r="E10" s="72">
        <f t="shared" ref="E10" si="0">E11+E16+E17+E18+E19+E20</f>
        <v>15807</v>
      </c>
      <c r="F10" s="73">
        <f>F11+F16+F17+F18+F19+F20+F21</f>
        <v>77371</v>
      </c>
      <c r="G10" s="73">
        <f>G11+G16+G17+G18+G19+G20+G21</f>
        <v>70133</v>
      </c>
      <c r="H10" s="74">
        <f t="shared" ref="H10:H20" si="1">F10/C10*100</f>
        <v>138.90664272890484</v>
      </c>
      <c r="I10" s="74">
        <f t="shared" ref="I10:I20" si="2">G10/D10*100</f>
        <v>139.7907115806259</v>
      </c>
      <c r="J10" s="60"/>
      <c r="K10" s="60"/>
      <c r="M10" s="60"/>
    </row>
    <row r="11" spans="1:13" s="63" customFormat="1" ht="32.25" customHeight="1" x14ac:dyDescent="0.2">
      <c r="A11" s="66">
        <v>1</v>
      </c>
      <c r="B11" s="82" t="s">
        <v>101</v>
      </c>
      <c r="C11" s="62">
        <f>SUM(C12:C15)</f>
        <v>16000</v>
      </c>
      <c r="D11" s="4">
        <f>SUM(D12:D15)</f>
        <v>15870</v>
      </c>
      <c r="E11" s="4">
        <f t="shared" ref="E11" si="3">SUM(E12:E15)</f>
        <v>4629</v>
      </c>
      <c r="F11" s="4">
        <f>SUM(F12:F15)</f>
        <v>16308</v>
      </c>
      <c r="G11" s="62">
        <f>SUM(G12:G13)</f>
        <v>16270</v>
      </c>
      <c r="H11" s="91">
        <f t="shared" si="1"/>
        <v>101.925</v>
      </c>
      <c r="I11" s="91">
        <f t="shared" si="2"/>
        <v>102.5204788909893</v>
      </c>
      <c r="J11" s="115"/>
    </row>
    <row r="12" spans="1:13" s="84" customFormat="1" ht="32.25" customHeight="1" x14ac:dyDescent="0.2">
      <c r="A12" s="68" t="s">
        <v>65</v>
      </c>
      <c r="B12" s="69" t="s">
        <v>108</v>
      </c>
      <c r="C12" s="83">
        <v>2500</v>
      </c>
      <c r="D12" s="70">
        <v>2500</v>
      </c>
      <c r="E12" s="83">
        <v>586</v>
      </c>
      <c r="F12" s="83">
        <v>2900</v>
      </c>
      <c r="G12" s="83">
        <f>F12</f>
        <v>2900</v>
      </c>
      <c r="H12" s="236">
        <f t="shared" si="1"/>
        <v>115.99999999999999</v>
      </c>
      <c r="I12" s="235">
        <f t="shared" si="2"/>
        <v>115.99999999999999</v>
      </c>
      <c r="J12" s="196"/>
    </row>
    <row r="13" spans="1:13" s="84" customFormat="1" ht="32.25" customHeight="1" x14ac:dyDescent="0.2">
      <c r="A13" s="68" t="s">
        <v>66</v>
      </c>
      <c r="B13" s="69" t="s">
        <v>109</v>
      </c>
      <c r="C13" s="83">
        <v>13370</v>
      </c>
      <c r="D13" s="70">
        <v>13370</v>
      </c>
      <c r="E13" s="83">
        <v>4038</v>
      </c>
      <c r="F13" s="83">
        <v>13370</v>
      </c>
      <c r="G13" s="83">
        <f t="shared" ref="G13" si="4">F13</f>
        <v>13370</v>
      </c>
      <c r="H13" s="236">
        <f t="shared" si="1"/>
        <v>100</v>
      </c>
      <c r="I13" s="235">
        <f t="shared" si="2"/>
        <v>100</v>
      </c>
    </row>
    <row r="14" spans="1:13" s="84" customFormat="1" ht="32.25" customHeight="1" x14ac:dyDescent="0.2">
      <c r="A14" s="68" t="s">
        <v>86</v>
      </c>
      <c r="B14" s="69" t="s">
        <v>110</v>
      </c>
      <c r="C14" s="83">
        <v>60</v>
      </c>
      <c r="D14" s="70"/>
      <c r="E14" s="83">
        <v>5</v>
      </c>
      <c r="F14" s="83">
        <v>20</v>
      </c>
      <c r="G14" s="83"/>
      <c r="H14" s="92">
        <f t="shared" si="1"/>
        <v>33.333333333333329</v>
      </c>
      <c r="I14" s="91"/>
    </row>
    <row r="15" spans="1:13" s="84" customFormat="1" ht="32.25" customHeight="1" x14ac:dyDescent="0.2">
      <c r="A15" s="68" t="s">
        <v>87</v>
      </c>
      <c r="B15" s="69" t="s">
        <v>111</v>
      </c>
      <c r="C15" s="83">
        <v>70</v>
      </c>
      <c r="D15" s="70"/>
      <c r="E15" s="83"/>
      <c r="F15" s="83">
        <v>18</v>
      </c>
      <c r="G15" s="83"/>
      <c r="H15" s="92">
        <f t="shared" si="1"/>
        <v>25.714285714285712</v>
      </c>
      <c r="I15" s="91"/>
    </row>
    <row r="16" spans="1:13" s="63" customFormat="1" ht="32.25" customHeight="1" x14ac:dyDescent="0.2">
      <c r="A16" s="66">
        <v>2</v>
      </c>
      <c r="B16" s="67" t="s">
        <v>102</v>
      </c>
      <c r="C16" s="62">
        <v>11000</v>
      </c>
      <c r="D16" s="4">
        <v>11000</v>
      </c>
      <c r="E16" s="62">
        <v>6690</v>
      </c>
      <c r="F16" s="62">
        <v>25000</v>
      </c>
      <c r="G16" s="62">
        <f t="shared" ref="G16:G17" si="5">F16</f>
        <v>25000</v>
      </c>
      <c r="H16" s="91">
        <f t="shared" si="1"/>
        <v>227.27272727272728</v>
      </c>
      <c r="I16" s="91">
        <f t="shared" si="2"/>
        <v>227.27272727272728</v>
      </c>
    </row>
    <row r="17" spans="1:9" s="63" customFormat="1" ht="32.25" customHeight="1" x14ac:dyDescent="0.2">
      <c r="A17" s="66">
        <v>3</v>
      </c>
      <c r="B17" s="67" t="s">
        <v>103</v>
      </c>
      <c r="C17" s="62">
        <v>14000</v>
      </c>
      <c r="D17" s="4">
        <v>14000</v>
      </c>
      <c r="E17" s="62">
        <f>384+580</f>
        <v>964</v>
      </c>
      <c r="F17" s="62">
        <v>15200</v>
      </c>
      <c r="G17" s="62">
        <f t="shared" si="5"/>
        <v>15200</v>
      </c>
      <c r="H17" s="91">
        <f t="shared" si="1"/>
        <v>108.57142857142857</v>
      </c>
      <c r="I17" s="91">
        <f t="shared" si="2"/>
        <v>108.57142857142857</v>
      </c>
    </row>
    <row r="18" spans="1:9" s="63" customFormat="1" ht="32.25" customHeight="1" x14ac:dyDescent="0.2">
      <c r="A18" s="66">
        <v>4</v>
      </c>
      <c r="B18" s="67" t="s">
        <v>104</v>
      </c>
      <c r="C18" s="62">
        <v>2700</v>
      </c>
      <c r="D18" s="4">
        <v>1300</v>
      </c>
      <c r="E18" s="62">
        <v>2911</v>
      </c>
      <c r="F18" s="62">
        <v>2700</v>
      </c>
      <c r="G18" s="62">
        <v>1300</v>
      </c>
      <c r="H18" s="235">
        <f t="shared" si="1"/>
        <v>100</v>
      </c>
      <c r="I18" s="235">
        <f t="shared" si="2"/>
        <v>100</v>
      </c>
    </row>
    <row r="19" spans="1:9" s="63" customFormat="1" ht="32.25" customHeight="1" x14ac:dyDescent="0.2">
      <c r="A19" s="66">
        <v>5</v>
      </c>
      <c r="B19" s="67" t="s">
        <v>105</v>
      </c>
      <c r="C19" s="62">
        <v>10000</v>
      </c>
      <c r="D19" s="4">
        <v>6000</v>
      </c>
      <c r="E19" s="62">
        <f>413+200</f>
        <v>613</v>
      </c>
      <c r="F19" s="62">
        <v>14500</v>
      </c>
      <c r="G19" s="62">
        <f>F19*0.6</f>
        <v>8700</v>
      </c>
      <c r="H19" s="235">
        <f t="shared" si="1"/>
        <v>145</v>
      </c>
      <c r="I19" s="235">
        <f t="shared" si="2"/>
        <v>145</v>
      </c>
    </row>
    <row r="20" spans="1:9" ht="32.25" customHeight="1" x14ac:dyDescent="0.2">
      <c r="A20" s="66">
        <v>6</v>
      </c>
      <c r="B20" s="67" t="s">
        <v>106</v>
      </c>
      <c r="C20" s="62">
        <v>2000</v>
      </c>
      <c r="D20" s="4">
        <v>2000</v>
      </c>
      <c r="E20" s="71"/>
      <c r="F20" s="62">
        <v>2000</v>
      </c>
      <c r="G20" s="62">
        <f t="shared" ref="G20" si="6">F20</f>
        <v>2000</v>
      </c>
      <c r="H20" s="235">
        <f t="shared" si="1"/>
        <v>100</v>
      </c>
      <c r="I20" s="235">
        <f t="shared" si="2"/>
        <v>100</v>
      </c>
    </row>
    <row r="21" spans="1:9" ht="32.25" customHeight="1" x14ac:dyDescent="0.2">
      <c r="A21" s="86">
        <v>7</v>
      </c>
      <c r="B21" s="197" t="s">
        <v>149</v>
      </c>
      <c r="C21" s="87"/>
      <c r="D21" s="87"/>
      <c r="E21" s="87"/>
      <c r="F21" s="62">
        <v>1663</v>
      </c>
      <c r="G21" s="62">
        <f>F21</f>
        <v>1663</v>
      </c>
      <c r="H21" s="74"/>
      <c r="I21" s="74"/>
    </row>
    <row r="22" spans="1:9" x14ac:dyDescent="0.2">
      <c r="B22" s="65"/>
    </row>
    <row r="23" spans="1:9" x14ac:dyDescent="0.2">
      <c r="B23" s="65"/>
    </row>
    <row r="24" spans="1:9" x14ac:dyDescent="0.2">
      <c r="B24" s="65"/>
    </row>
    <row r="25" spans="1:9" x14ac:dyDescent="0.2">
      <c r="B25" s="65"/>
    </row>
    <row r="26" spans="1:9" x14ac:dyDescent="0.2">
      <c r="B26" s="65"/>
    </row>
    <row r="27" spans="1:9" x14ac:dyDescent="0.2">
      <c r="B27" s="65"/>
    </row>
  </sheetData>
  <mergeCells count="10">
    <mergeCell ref="A1:I1"/>
    <mergeCell ref="A2:I2"/>
    <mergeCell ref="A3:I3"/>
    <mergeCell ref="A4:I4"/>
    <mergeCell ref="G5:I5"/>
    <mergeCell ref="A7:A8"/>
    <mergeCell ref="B7:B8"/>
    <mergeCell ref="C7:D7"/>
    <mergeCell ref="H7:I7"/>
    <mergeCell ref="F7:G7"/>
  </mergeCells>
  <printOptions horizontalCentered="1"/>
  <pageMargins left="0.5" right="0.5" top="0.5" bottom="0.5" header="0.31496062992126" footer="0.31496062992126"/>
  <pageSetup paperSize="9" scale="8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ĐC THU 2022</vt:lpstr>
      <vt:lpstr>ĐC CHI 2022</vt:lpstr>
      <vt:lpstr>thu phan cap</vt:lpstr>
      <vt:lpstr>'ĐC CHI 2022'!Print_Area</vt:lpstr>
      <vt:lpstr>'thu phan cap'!Print_Area</vt:lpstr>
      <vt:lpstr>'ĐC CHI 2022'!Print_Titles</vt:lpstr>
      <vt:lpstr>'ĐC THU 2022'!Print_Titles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dc:creator>
  <cp:lastModifiedBy>Admin</cp:lastModifiedBy>
  <cp:lastPrinted>2022-11-24T01:53:17Z</cp:lastPrinted>
  <dcterms:created xsi:type="dcterms:W3CDTF">2013-06-10T08:24:03Z</dcterms:created>
  <dcterms:modified xsi:type="dcterms:W3CDTF">2022-12-15T00:42:57Z</dcterms:modified>
</cp:coreProperties>
</file>